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filterPrivacy="1" defaultThemeVersion="124226"/>
  <xr:revisionPtr revIDLastSave="0" documentId="13_ncr:1_{7864C85B-E5AA-4AC7-A3B0-62EA76B10B49}" xr6:coauthVersionLast="43" xr6:coauthVersionMax="43" xr10:uidLastSave="{00000000-0000-0000-0000-000000000000}"/>
  <bookViews>
    <workbookView xWindow="-108" yWindow="-108" windowWidth="23256" windowHeight="12576" xr2:uid="{00000000-000D-0000-FFFF-FFFF00000000}"/>
  </bookViews>
  <sheets>
    <sheet name="kalkulace" sheetId="1" r:id="rId1"/>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67" i="1" l="1"/>
  <c r="H34" i="1"/>
  <c r="H29" i="1"/>
  <c r="H26" i="1"/>
  <c r="H23" i="1"/>
  <c r="H18" i="1"/>
  <c r="G67" i="1"/>
  <c r="F18" i="1"/>
  <c r="F34" i="1"/>
  <c r="F29" i="1"/>
  <c r="F26" i="1"/>
  <c r="F23" i="1"/>
  <c r="H42" i="1" l="1"/>
  <c r="H62" i="1" s="1"/>
  <c r="H66" i="1" s="1"/>
  <c r="F42" i="1"/>
  <c r="G61" i="1" s="1"/>
  <c r="H61" i="1" l="1"/>
  <c r="H64" i="1"/>
  <c r="H89" i="1"/>
  <c r="H68" i="1"/>
  <c r="H69" i="1" s="1"/>
  <c r="H86" i="1"/>
  <c r="H88" i="1" s="1"/>
  <c r="G62" i="1"/>
  <c r="G89" i="1" l="1"/>
  <c r="G66" i="1"/>
  <c r="G68" i="1" s="1"/>
  <c r="G69" i="1" s="1"/>
  <c r="H91" i="1"/>
  <c r="H92" i="1" s="1"/>
  <c r="H90" i="1"/>
  <c r="G64" i="1"/>
  <c r="G86" i="1" l="1"/>
  <c r="G88" i="1" s="1"/>
  <c r="G91" i="1" s="1"/>
  <c r="G92" i="1" s="1"/>
  <c r="G90" i="1" l="1"/>
</calcChain>
</file>

<file path=xl/sharedStrings.xml><?xml version="1.0" encoding="utf-8"?>
<sst xmlns="http://schemas.openxmlformats.org/spreadsheetml/2006/main" count="344" uniqueCount="181">
  <si>
    <t>Příloha č. 19 k vyhlášce č 428/2001 Sb.</t>
  </si>
  <si>
    <t>VÝPOČET (KALKULACE) CEN PRO VODNÉ A STOČNÉ PRO KALENDÁŘNÍ ROK 2020</t>
  </si>
  <si>
    <t>tabulka č. 1</t>
  </si>
  <si>
    <t>I</t>
  </si>
  <si>
    <t>Příjemce vodného a stočného</t>
  </si>
  <si>
    <t>II</t>
  </si>
  <si>
    <t>Provozovatel - název a IČO</t>
  </si>
  <si>
    <t>III</t>
  </si>
  <si>
    <t>Vlastník - název a IČO</t>
  </si>
  <si>
    <t>IV</t>
  </si>
  <si>
    <t>Formulář A až F</t>
  </si>
  <si>
    <t>A</t>
  </si>
  <si>
    <t>V</t>
  </si>
  <si>
    <t>Index 1 až x</t>
  </si>
  <si>
    <t>viz. poznámka</t>
  </si>
  <si>
    <t>VI</t>
  </si>
  <si>
    <t>Řádek</t>
  </si>
  <si>
    <t>Náklady pro výpočet ceny pro vodné a stočné</t>
  </si>
  <si>
    <t>Nákladové položky</t>
  </si>
  <si>
    <t>Měrná jednotka</t>
  </si>
  <si>
    <t>Voda pitná</t>
  </si>
  <si>
    <t>Voda odpadní</t>
  </si>
  <si>
    <t>Očekávaná skutečnost</t>
  </si>
  <si>
    <t>Kalkulace</t>
  </si>
  <si>
    <t>2a</t>
  </si>
  <si>
    <t>1.</t>
  </si>
  <si>
    <t>Materiál</t>
  </si>
  <si>
    <t>mil. Kč</t>
  </si>
  <si>
    <t>x</t>
  </si>
  <si>
    <t>1.1</t>
  </si>
  <si>
    <t>- surová voda podzemní + povrchová</t>
  </si>
  <si>
    <t>1.2</t>
  </si>
  <si>
    <t>- pitná voda převzatá + odpadní voda předaná k čištění</t>
  </si>
  <si>
    <t>1.3</t>
  </si>
  <si>
    <t>- chemikálie</t>
  </si>
  <si>
    <t>1.4</t>
  </si>
  <si>
    <t>- ostatní materiál</t>
  </si>
  <si>
    <t>2.</t>
  </si>
  <si>
    <t>Energie</t>
  </si>
  <si>
    <t>2.1</t>
  </si>
  <si>
    <t>- elektrická energie</t>
  </si>
  <si>
    <t>2.2</t>
  </si>
  <si>
    <t>- ostatní energie (plyn, pevná a kapalná energie)</t>
  </si>
  <si>
    <t>3.</t>
  </si>
  <si>
    <t>Mzdy</t>
  </si>
  <si>
    <t>3.1</t>
  </si>
  <si>
    <t>- přímé mzdy</t>
  </si>
  <si>
    <t>3.2</t>
  </si>
  <si>
    <t>- ostatní osobní náklady</t>
  </si>
  <si>
    <t>4.</t>
  </si>
  <si>
    <t>Ostatní přímé náklady</t>
  </si>
  <si>
    <t>4.1</t>
  </si>
  <si>
    <t>- odpisy</t>
  </si>
  <si>
    <t>4.2</t>
  </si>
  <si>
    <t>- opravy infrastrukturního majetku</t>
  </si>
  <si>
    <t>4.3</t>
  </si>
  <si>
    <t>- nájem infrastrukturního majetku</t>
  </si>
  <si>
    <t>4.4</t>
  </si>
  <si>
    <t>- prostředky obnovy infrastrukturního majetku</t>
  </si>
  <si>
    <t>5.</t>
  </si>
  <si>
    <t>Provozní náklady</t>
  </si>
  <si>
    <t>5.1</t>
  </si>
  <si>
    <t>- poplatky za vypouštení odpadních vod</t>
  </si>
  <si>
    <t>5.2</t>
  </si>
  <si>
    <t>- ostatní provozní náklady externí</t>
  </si>
  <si>
    <t>5.3</t>
  </si>
  <si>
    <t>- ostatní provozní náklady ve vlastní režii</t>
  </si>
  <si>
    <t>6.</t>
  </si>
  <si>
    <t>Finanční náklady</t>
  </si>
  <si>
    <t>7.</t>
  </si>
  <si>
    <t>Ostatní výnosy</t>
  </si>
  <si>
    <t>8.</t>
  </si>
  <si>
    <t>Výrobní režie</t>
  </si>
  <si>
    <t>9.</t>
  </si>
  <si>
    <t>Správní režie</t>
  </si>
  <si>
    <t>10.</t>
  </si>
  <si>
    <t>Úplné vlastní náklady vč. prostředků na obnovu</t>
  </si>
  <si>
    <t>Hodnota souvisejícího infrastrukturního majetku podle VÚME</t>
  </si>
  <si>
    <t>B</t>
  </si>
  <si>
    <t>Pořizovací cena souvisejícího provozního hmotného majetku</t>
  </si>
  <si>
    <t>C</t>
  </si>
  <si>
    <t>Počet pracovníků</t>
  </si>
  <si>
    <t>osob</t>
  </si>
  <si>
    <t>D</t>
  </si>
  <si>
    <t>Voda pitná fakturovaná</t>
  </si>
  <si>
    <r>
      <t>mil. m</t>
    </r>
    <r>
      <rPr>
        <vertAlign val="superscript"/>
        <sz val="9"/>
        <color theme="1"/>
        <rFont val="Arial"/>
        <family val="2"/>
        <charset val="238"/>
      </rPr>
      <t>3</t>
    </r>
  </si>
  <si>
    <t>E</t>
  </si>
  <si>
    <t>- z toho domácnosti</t>
  </si>
  <si>
    <t>F</t>
  </si>
  <si>
    <t>Voda odpadní odváděná fakturovaná</t>
  </si>
  <si>
    <t>G</t>
  </si>
  <si>
    <t>H</t>
  </si>
  <si>
    <t>Voda srážková fakturovaná</t>
  </si>
  <si>
    <t>Voda odpadní čištěná</t>
  </si>
  <si>
    <t>J</t>
  </si>
  <si>
    <t>Pitná nebo odpadní voda převzatá</t>
  </si>
  <si>
    <t>K</t>
  </si>
  <si>
    <t>Pitná nebo odpadní voda předaná</t>
  </si>
  <si>
    <t>tabulka č. 2</t>
  </si>
  <si>
    <t>Kalkulovaná cena pro vodné a stočné</t>
  </si>
  <si>
    <t>Text</t>
  </si>
  <si>
    <t>Poznámka</t>
  </si>
  <si>
    <t>2b</t>
  </si>
  <si>
    <t>4a</t>
  </si>
  <si>
    <t>7a</t>
  </si>
  <si>
    <t>11.</t>
  </si>
  <si>
    <t>JEDNOTKOVÉ NÁKLADY vč. prostředků na obnovu</t>
  </si>
  <si>
    <r>
      <t>Kč / m</t>
    </r>
    <r>
      <rPr>
        <vertAlign val="superscript"/>
        <sz val="9"/>
        <color theme="1"/>
        <rFont val="Arial"/>
        <family val="2"/>
        <charset val="238"/>
      </rPr>
      <t>3</t>
    </r>
  </si>
  <si>
    <t>ř.10 / D nebo ř.10 / (F+H)</t>
  </si>
  <si>
    <t>12.</t>
  </si>
  <si>
    <t>ÚVN včetně prostředků na obnovu</t>
  </si>
  <si>
    <t>ř.10</t>
  </si>
  <si>
    <t>13.</t>
  </si>
  <si>
    <t>Kalkulační zisk</t>
  </si>
  <si>
    <t>14.</t>
  </si>
  <si>
    <t>- podíl kalkulačního zisku z ÚVN (orientační ukazatel)</t>
  </si>
  <si>
    <t>%</t>
  </si>
  <si>
    <t>ř.13 / ř.12 * 100</t>
  </si>
  <si>
    <t>15.</t>
  </si>
  <si>
    <t>- z řádku 13 na rozvoj a obnovu infrastrukturního majetku</t>
  </si>
  <si>
    <t>16.</t>
  </si>
  <si>
    <t>Celkem ÚVN včetně prostředků na obnovu + zisk</t>
  </si>
  <si>
    <t>ř.12 + ř.13</t>
  </si>
  <si>
    <t>17.</t>
  </si>
  <si>
    <t>Voda fakturovaná pitná, odpadní + srážková</t>
  </si>
  <si>
    <t>ř. D nebo F+H</t>
  </si>
  <si>
    <t>18.</t>
  </si>
  <si>
    <t xml:space="preserve">CENA pro vodné, stočné </t>
  </si>
  <si>
    <r>
      <t>Kč / m</t>
    </r>
    <r>
      <rPr>
        <vertAlign val="superscript"/>
        <sz val="9"/>
        <color rgb="FF0070C0"/>
        <rFont val="Arial"/>
        <family val="2"/>
        <charset val="238"/>
      </rPr>
      <t>3</t>
    </r>
  </si>
  <si>
    <t>ř.16 / ř.17</t>
  </si>
  <si>
    <t>19.</t>
  </si>
  <si>
    <t>CENA pro vodné, stočné + DPH</t>
  </si>
  <si>
    <t>ř.18 + DPH</t>
  </si>
  <si>
    <t>Vypracoval:</t>
  </si>
  <si>
    <t>Kontroloval:</t>
  </si>
  <si>
    <t>Telefon:</t>
  </si>
  <si>
    <t>e-mail:</t>
  </si>
  <si>
    <t>Datum:</t>
  </si>
  <si>
    <t>Schválil zástupce provozovatele:</t>
  </si>
  <si>
    <t>Výpočet (kalkulace) cen pro vodné a stočné pro rok 2020 při použití dvousložkové</t>
  </si>
  <si>
    <t>formy vodného a stočného.</t>
  </si>
  <si>
    <t>tabulka č. 3</t>
  </si>
  <si>
    <t>Kalkulovaná cena pro vodné a pro stočné při dvousložkové formě</t>
  </si>
  <si>
    <t>4b</t>
  </si>
  <si>
    <t>7b</t>
  </si>
  <si>
    <t>21.</t>
  </si>
  <si>
    <t>Pevná složka - (ÚVN včetně prostředků na obnovu + zisk)</t>
  </si>
  <si>
    <t>z ř.16</t>
  </si>
  <si>
    <t>21.a</t>
  </si>
  <si>
    <t>- podíl z celkových ÚVN včetně prostředků na obnovu a zisku</t>
  </si>
  <si>
    <t>(ř.21 / ř. 16) * 100</t>
  </si>
  <si>
    <t>22.</t>
  </si>
  <si>
    <t>Pohyblivá složka - (ÚVN včetně prostředků na obnovu + zisk)</t>
  </si>
  <si>
    <t>ř.16 - ř. 21</t>
  </si>
  <si>
    <t>22.a</t>
  </si>
  <si>
    <t>- z toho: ÚVN včetně prostředků na obnovu</t>
  </si>
  <si>
    <t>ř. 22 * (1 - (ř. 21.a / 100))</t>
  </si>
  <si>
    <t>22.b</t>
  </si>
  <si>
    <r>
      <rPr>
        <sz val="9"/>
        <color indexed="9"/>
        <rFont val="Arial"/>
        <family val="2"/>
        <charset val="238"/>
      </rPr>
      <t>- z toho:</t>
    </r>
    <r>
      <rPr>
        <sz val="9"/>
        <rFont val="Arial"/>
        <family val="2"/>
        <charset val="238"/>
      </rPr>
      <t xml:space="preserve"> kalkulační zisk</t>
    </r>
  </si>
  <si>
    <t>ř. 22 - ř. 22a</t>
  </si>
  <si>
    <t>23.</t>
  </si>
  <si>
    <t>Cena pohyblivé složky</t>
  </si>
  <si>
    <r>
      <t>Kč / m</t>
    </r>
    <r>
      <rPr>
        <vertAlign val="superscript"/>
        <sz val="9"/>
        <color indexed="30"/>
        <rFont val="Arial"/>
        <family val="2"/>
        <charset val="238"/>
      </rPr>
      <t>3</t>
    </r>
  </si>
  <si>
    <t>ř.22 / ř. 17</t>
  </si>
  <si>
    <t>24.</t>
  </si>
  <si>
    <t>Cena pohyblivé složky + DPH</t>
  </si>
  <si>
    <t>ř.23 + DPH</t>
  </si>
  <si>
    <t>25.</t>
  </si>
  <si>
    <t xml:space="preserve">Technické parametry pevné složky podle § 33 odst. 1 této vyhlášky (a, b, c) a výše nejnižší a nejvyšší platby za pevnou složku v Kč za rok a přípojku </t>
  </si>
  <si>
    <t>parametr pevné složky</t>
  </si>
  <si>
    <t>a</t>
  </si>
  <si>
    <t>nejnižší platba</t>
  </si>
  <si>
    <t>nejvyšší platba</t>
  </si>
  <si>
    <t>(kalkulace pro vodné a stočné v cenách roku 2019)</t>
  </si>
  <si>
    <r>
      <t xml:space="preserve">IČPE související s cenou;     </t>
    </r>
    <r>
      <rPr>
        <sz val="8"/>
        <color theme="1"/>
        <rFont val="Arial"/>
        <family val="2"/>
        <charset val="238"/>
      </rPr>
      <t xml:space="preserve"> </t>
    </r>
    <r>
      <rPr>
        <i/>
        <sz val="8"/>
        <color theme="1" tint="0.249977111117893"/>
        <rFont val="Arial"/>
        <family val="2"/>
        <charset val="238"/>
      </rPr>
      <t>prozatím uváděno pouze IČME (posledení číslo v IČPE je IČO provozovatele - bude doplněno po skončení koncesního řízení)</t>
    </r>
  </si>
  <si>
    <t>Město Sušice</t>
  </si>
  <si>
    <t>Poznámky Zadavatele:</t>
  </si>
  <si>
    <t>a) Očíslování kalkulace v bodě V. je irelevantní vzhledem k celkovému počtu cen u jednotlivých dodavatelů. Po skončení koncesního řízení vybraný dodavatel doplní své pořadové číslo dle své evidence, při zachování ostatních údajů předložených v nabídce (vyjma výpočtu dvousložkové ceny).</t>
  </si>
  <si>
    <t>c) Pro potřeby koncesního řízení se Zadavatel rozhodl o stanovení podílů pevných složek (řádek 21.a) tak, aby tento ukazatel byl pro všechny dodavatele stejný. Řádek 21 bude tudíž výpočtový. Zadavatel chce pouze orientační cenu pohyblivé složky (řádek 23) tak, aby měl srovnání se stávající cenou uplatňovanou koncovým odběratelům. Před podpisem smlouvy Zadavatel vybranému dodavateli upřesní požadavky na parametry plateb dle nabídky dodavatele.</t>
  </si>
  <si>
    <r>
      <t>b) Položka 1.1 (surová voda podzemní + povrchová) bude doplněna dodavatelem s tím, že dodavatel musí respektovat rozhodnutí Zadavatele o uplatňování minimálního podílu vody nefakturované ve výši 160 tis. m</t>
    </r>
    <r>
      <rPr>
        <vertAlign val="superscript"/>
        <sz val="8"/>
        <color theme="1"/>
        <rFont val="Arial"/>
        <family val="2"/>
        <charset val="238"/>
      </rPr>
      <t>3</t>
    </r>
    <r>
      <rPr>
        <sz val="8"/>
        <color theme="1"/>
        <rFont val="Arial"/>
        <family val="2"/>
        <charset val="238"/>
      </rPr>
      <t>. Tuto hodnotu nesmí dodavatel podkročit, může však kalkulovat s hodnotou vyšší.</t>
    </r>
  </si>
  <si>
    <t>3214-759601-00256129-1/3; 3214-759601-00256129-2/1; 3214-759601-00256129-3/1; 3214-759601-00256129-4/1; 3214-651923-0025629-1/1; 3214-651923-00256129-2/1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</si>
</sst>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0000"/>
    <numFmt numFmtId="165" formatCode="#,##0.000000_ ;[Red]\-#,##0.000000\ "/>
    <numFmt numFmtId="166" formatCode="#,##0.00_ ;[Red]\-#,##0.00\ "/>
    <numFmt numFmtId="167" formatCode="#,##0.000_ ;[Red]\-#,##0.000\ "/>
    <numFmt numFmtId="168" formatCode="0.00_ ;[Red]\-0.00\ "/>
    <numFmt numFmtId="169" formatCode="0.000"/>
  </numFmts>
  <fonts count="16" x14ac:knownFonts="1">
    <font>
      <sz val="11"/>
      <color theme="1"/>
      <name val="Calibri"/>
      <family val="2"/>
      <charset val="238"/>
      <scheme val="minor"/>
    </font>
    <font>
      <sz val="10"/>
      <color theme="1"/>
      <name val="Arial"/>
      <family val="2"/>
      <charset val="238"/>
    </font>
    <font>
      <sz val="9"/>
      <color theme="1"/>
      <name val="Arial"/>
      <family val="2"/>
      <charset val="238"/>
    </font>
    <font>
      <i/>
      <sz val="9"/>
      <color theme="1" tint="0.249977111117893"/>
      <name val="Arial"/>
      <family val="2"/>
      <charset val="238"/>
    </font>
    <font>
      <sz val="8"/>
      <color theme="1"/>
      <name val="Arial"/>
      <family val="2"/>
      <charset val="238"/>
    </font>
    <font>
      <sz val="9"/>
      <color rgb="FF0070C0"/>
      <name val="Arial"/>
      <family val="2"/>
      <charset val="238"/>
    </font>
    <font>
      <sz val="9"/>
      <name val="Arial"/>
      <family val="2"/>
      <charset val="238"/>
    </font>
    <font>
      <vertAlign val="superscript"/>
      <sz val="9"/>
      <color theme="1"/>
      <name val="Arial"/>
      <family val="2"/>
      <charset val="238"/>
    </font>
    <font>
      <sz val="11"/>
      <color rgb="FF0070C0"/>
      <name val="Calibri"/>
      <family val="2"/>
      <charset val="238"/>
      <scheme val="minor"/>
    </font>
    <font>
      <vertAlign val="superscript"/>
      <sz val="9"/>
      <color rgb="FF0070C0"/>
      <name val="Arial"/>
      <family val="2"/>
      <charset val="238"/>
    </font>
    <font>
      <sz val="11"/>
      <name val="Calibri"/>
      <family val="2"/>
      <charset val="238"/>
      <scheme val="minor"/>
    </font>
    <font>
      <sz val="9"/>
      <color indexed="9"/>
      <name val="Arial"/>
      <family val="2"/>
      <charset val="238"/>
    </font>
    <font>
      <vertAlign val="superscript"/>
      <sz val="9"/>
      <color indexed="30"/>
      <name val="Arial"/>
      <family val="2"/>
      <charset val="238"/>
    </font>
    <font>
      <sz val="11"/>
      <color rgb="FF000000"/>
      <name val="Arial"/>
      <family val="2"/>
    </font>
    <font>
      <i/>
      <sz val="8"/>
      <color theme="1" tint="0.249977111117893"/>
      <name val="Arial"/>
      <family val="2"/>
      <charset val="238"/>
    </font>
    <font>
      <vertAlign val="superscript"/>
      <sz val="8"/>
      <color theme="1"/>
      <name val="Arial"/>
      <family val="2"/>
      <charset val="238"/>
    </font>
  </fonts>
  <fills count="7">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2" tint="-9.9948118533890809E-2"/>
        <bgColor indexed="64"/>
      </patternFill>
    </fill>
  </fills>
  <borders count="1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s>
  <cellStyleXfs count="3">
    <xf numFmtId="0" fontId="0" fillId="0" borderId="0"/>
    <xf numFmtId="0" fontId="13" fillId="0" borderId="0"/>
    <xf numFmtId="0" fontId="13" fillId="0" borderId="0"/>
  </cellStyleXfs>
  <cellXfs count="122">
    <xf numFmtId="0" fontId="0" fillId="0" borderId="0" xfId="0"/>
    <xf numFmtId="0" fontId="2" fillId="3" borderId="1"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xf>
    <xf numFmtId="0" fontId="2" fillId="4" borderId="1"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xf>
    <xf numFmtId="165" fontId="5" fillId="0" borderId="1" xfId="0" applyNumberFormat="1" applyFont="1" applyBorder="1" applyAlignment="1" applyProtection="1">
      <alignment horizontal="center" vertical="center"/>
    </xf>
    <xf numFmtId="165" fontId="5" fillId="0" borderId="1" xfId="0" applyNumberFormat="1" applyFont="1" applyBorder="1" applyAlignment="1" applyProtection="1">
      <alignment horizontal="right" vertical="center"/>
    </xf>
    <xf numFmtId="165" fontId="6" fillId="0" borderId="1" xfId="0" applyNumberFormat="1" applyFont="1" applyBorder="1" applyAlignment="1" applyProtection="1">
      <alignment horizontal="center" vertical="center"/>
    </xf>
    <xf numFmtId="165" fontId="6" fillId="2" borderId="1" xfId="0" applyNumberFormat="1" applyFont="1" applyFill="1" applyBorder="1" applyAlignment="1" applyProtection="1">
      <alignment horizontal="right" vertical="center"/>
      <protection locked="0"/>
    </xf>
    <xf numFmtId="165" fontId="5" fillId="0" borderId="1" xfId="0" applyNumberFormat="1" applyFont="1" applyFill="1" applyBorder="1" applyAlignment="1" applyProtection="1">
      <alignment horizontal="right" vertical="center"/>
    </xf>
    <xf numFmtId="165" fontId="6" fillId="0" borderId="1" xfId="0" applyNumberFormat="1" applyFont="1" applyBorder="1" applyAlignment="1" applyProtection="1">
      <alignment horizontal="right" vertical="center"/>
    </xf>
    <xf numFmtId="165" fontId="5" fillId="2" borderId="1" xfId="0" applyNumberFormat="1" applyFont="1" applyFill="1" applyBorder="1" applyAlignment="1" applyProtection="1">
      <alignment horizontal="right" vertical="center"/>
      <protection locked="0"/>
    </xf>
    <xf numFmtId="166" fontId="6" fillId="2" borderId="1" xfId="0" applyNumberFormat="1" applyFont="1" applyFill="1" applyBorder="1" applyAlignment="1" applyProtection="1">
      <alignment horizontal="right" vertical="center"/>
      <protection locked="0"/>
    </xf>
    <xf numFmtId="167" fontId="6" fillId="0" borderId="1" xfId="0" applyNumberFormat="1" applyFont="1" applyBorder="1" applyAlignment="1" applyProtection="1">
      <alignment horizontal="right" vertical="center"/>
    </xf>
    <xf numFmtId="167" fontId="6" fillId="0" borderId="0" xfId="0" applyNumberFormat="1" applyFont="1" applyBorder="1" applyAlignment="1" applyProtection="1">
      <alignment horizontal="right" vertical="center"/>
    </xf>
    <xf numFmtId="166" fontId="5" fillId="0" borderId="1" xfId="0" applyNumberFormat="1" applyFont="1" applyBorder="1" applyAlignment="1" applyProtection="1">
      <alignment horizontal="center" vertical="center"/>
    </xf>
    <xf numFmtId="166" fontId="6" fillId="0" borderId="1" xfId="0" applyNumberFormat="1" applyFont="1" applyBorder="1" applyAlignment="1" applyProtection="1">
      <alignment horizontal="center" vertical="center"/>
    </xf>
    <xf numFmtId="0" fontId="2" fillId="0" borderId="2" xfId="0" applyFont="1" applyFill="1" applyBorder="1" applyAlignment="1" applyProtection="1">
      <alignment horizontal="left" vertical="center" indent="1"/>
    </xf>
    <xf numFmtId="0" fontId="2" fillId="0" borderId="3" xfId="0" applyFont="1" applyBorder="1" applyAlignment="1" applyProtection="1">
      <alignment horizontal="left" vertical="center" indent="1"/>
    </xf>
    <xf numFmtId="49" fontId="2" fillId="0" borderId="3" xfId="0" applyNumberFormat="1" applyFont="1" applyBorder="1" applyAlignment="1" applyProtection="1">
      <alignment horizontal="center" vertical="center"/>
    </xf>
    <xf numFmtId="164" fontId="2" fillId="0" borderId="4" xfId="0" applyNumberFormat="1" applyFont="1" applyFill="1" applyBorder="1" applyAlignment="1" applyProtection="1">
      <alignment horizontal="center" vertical="center"/>
    </xf>
    <xf numFmtId="0" fontId="2" fillId="0" borderId="2" xfId="0" applyFont="1" applyBorder="1" applyAlignment="1" applyProtection="1">
      <alignment horizontal="left" vertical="center" indent="1"/>
    </xf>
    <xf numFmtId="0" fontId="0" fillId="0" borderId="0" xfId="0" applyProtection="1"/>
    <xf numFmtId="0" fontId="2" fillId="0" borderId="0" xfId="0" applyFont="1" applyAlignment="1" applyProtection="1">
      <alignment horizontal="right" vertical="center"/>
    </xf>
    <xf numFmtId="0" fontId="2" fillId="0" borderId="0" xfId="0" applyFont="1" applyAlignment="1" applyProtection="1">
      <alignment vertical="center"/>
    </xf>
    <xf numFmtId="0" fontId="4" fillId="0" borderId="0" xfId="0" applyFont="1" applyAlignment="1" applyProtection="1">
      <alignment horizontal="right" vertical="center"/>
    </xf>
    <xf numFmtId="0" fontId="2" fillId="0" borderId="1" xfId="0" applyFont="1" applyBorder="1" applyAlignment="1" applyProtection="1">
      <alignment horizontal="left" vertical="center" indent="1"/>
    </xf>
    <xf numFmtId="0" fontId="2" fillId="2" borderId="4" xfId="0" applyFont="1" applyFill="1" applyBorder="1" applyAlignment="1" applyProtection="1">
      <alignment vertical="center"/>
    </xf>
    <xf numFmtId="164" fontId="2" fillId="2" borderId="4" xfId="0" applyNumberFormat="1" applyFont="1" applyFill="1" applyBorder="1" applyAlignment="1" applyProtection="1">
      <alignment vertical="center"/>
    </xf>
    <xf numFmtId="0" fontId="2" fillId="0" borderId="1" xfId="0" applyFont="1" applyBorder="1" applyAlignment="1" applyProtection="1">
      <alignment horizontal="left" vertical="center" wrapText="1" indent="1"/>
    </xf>
    <xf numFmtId="0" fontId="2" fillId="0" borderId="0" xfId="0" applyFont="1" applyAlignment="1" applyProtection="1">
      <alignment horizontal="center" vertical="center"/>
    </xf>
    <xf numFmtId="0" fontId="5" fillId="0" borderId="1" xfId="0" applyFont="1" applyBorder="1" applyAlignment="1" applyProtection="1">
      <alignment horizontal="center" vertical="center"/>
    </xf>
    <xf numFmtId="0" fontId="5" fillId="0" borderId="0" xfId="0" applyFont="1" applyAlignment="1" applyProtection="1">
      <alignment horizontal="center" vertical="center"/>
    </xf>
    <xf numFmtId="0" fontId="6" fillId="5" borderId="1" xfId="0" applyFont="1" applyFill="1" applyBorder="1" applyAlignment="1" applyProtection="1">
      <alignment horizontal="center" vertical="center"/>
    </xf>
    <xf numFmtId="0" fontId="5" fillId="0" borderId="0" xfId="0" applyFont="1" applyAlignment="1" applyProtection="1">
      <alignment vertical="center"/>
    </xf>
    <xf numFmtId="0" fontId="5" fillId="0" borderId="1" xfId="0" applyFont="1" applyBorder="1" applyAlignment="1" applyProtection="1">
      <alignment horizontal="left" vertical="center" indent="1"/>
    </xf>
    <xf numFmtId="49" fontId="2" fillId="0" borderId="1" xfId="0" applyNumberFormat="1" applyFont="1" applyBorder="1" applyAlignment="1" applyProtection="1">
      <alignment horizontal="left" vertical="center" indent="1"/>
    </xf>
    <xf numFmtId="49" fontId="2" fillId="0" borderId="1" xfId="0" applyNumberFormat="1" applyFont="1" applyBorder="1" applyAlignment="1" applyProtection="1">
      <alignment horizontal="center" vertical="center"/>
    </xf>
    <xf numFmtId="165" fontId="6" fillId="0" borderId="1" xfId="0" applyNumberFormat="1" applyFont="1" applyFill="1" applyBorder="1" applyAlignment="1" applyProtection="1">
      <alignment horizontal="right" vertical="center"/>
    </xf>
    <xf numFmtId="49" fontId="2" fillId="0" borderId="1" xfId="0" applyNumberFormat="1" applyFont="1" applyBorder="1" applyAlignment="1" applyProtection="1">
      <alignment horizontal="left" vertical="center" wrapText="1" indent="1"/>
    </xf>
    <xf numFmtId="49" fontId="5" fillId="0" borderId="1" xfId="0" applyNumberFormat="1" applyFont="1" applyBorder="1" applyAlignment="1" applyProtection="1">
      <alignment horizontal="left" vertical="center" indent="1"/>
    </xf>
    <xf numFmtId="49" fontId="5" fillId="0" borderId="1" xfId="0" applyNumberFormat="1" applyFont="1" applyBorder="1" applyAlignment="1" applyProtection="1">
      <alignment horizontal="left" vertical="center" wrapText="1" indent="1"/>
    </xf>
    <xf numFmtId="165" fontId="2" fillId="0" borderId="0" xfId="0" applyNumberFormat="1" applyFont="1" applyAlignment="1" applyProtection="1">
      <alignment vertical="center"/>
    </xf>
    <xf numFmtId="49" fontId="2" fillId="0" borderId="0" xfId="0" applyNumberFormat="1" applyFont="1" applyBorder="1" applyAlignment="1" applyProtection="1">
      <alignment horizontal="left" vertical="center" indent="1"/>
    </xf>
    <xf numFmtId="49" fontId="2" fillId="0" borderId="0" xfId="0" applyNumberFormat="1" applyFont="1" applyBorder="1" applyAlignment="1" applyProtection="1">
      <alignment horizontal="left" vertical="center" wrapText="1" indent="1"/>
    </xf>
    <xf numFmtId="49" fontId="2" fillId="0" borderId="0" xfId="0" applyNumberFormat="1" applyFont="1" applyBorder="1" applyAlignment="1" applyProtection="1">
      <alignment horizontal="center" vertical="center"/>
    </xf>
    <xf numFmtId="168" fontId="2" fillId="0" borderId="1" xfId="0" applyNumberFormat="1" applyFont="1" applyBorder="1" applyAlignment="1" applyProtection="1">
      <alignment horizontal="center" vertical="center"/>
    </xf>
    <xf numFmtId="49" fontId="5" fillId="0" borderId="1" xfId="0" applyNumberFormat="1" applyFont="1" applyBorder="1" applyAlignment="1" applyProtection="1">
      <alignment horizontal="center" vertical="center"/>
    </xf>
    <xf numFmtId="169" fontId="2" fillId="0" borderId="1" xfId="0" applyNumberFormat="1" applyFont="1" applyBorder="1" applyAlignment="1" applyProtection="1">
      <alignment horizontal="center" vertical="center"/>
    </xf>
    <xf numFmtId="0" fontId="6" fillId="0" borderId="2" xfId="0" applyFont="1" applyBorder="1" applyAlignment="1" applyProtection="1">
      <alignment horizontal="left" vertical="center" indent="1"/>
    </xf>
    <xf numFmtId="0" fontId="0" fillId="0" borderId="3" xfId="0" applyBorder="1" applyAlignment="1" applyProtection="1">
      <alignment vertical="center"/>
    </xf>
    <xf numFmtId="0" fontId="1" fillId="0" borderId="0" xfId="0" applyFont="1" applyAlignment="1" applyProtection="1">
      <alignment vertical="center"/>
    </xf>
    <xf numFmtId="0" fontId="5" fillId="5" borderId="1" xfId="0" applyFont="1" applyFill="1" applyBorder="1" applyAlignment="1" applyProtection="1">
      <alignment horizontal="center" vertical="center"/>
    </xf>
    <xf numFmtId="0" fontId="6" fillId="0" borderId="1" xfId="0" applyFont="1" applyBorder="1" applyAlignment="1" applyProtection="1">
      <alignment horizontal="left" vertical="center" indent="1"/>
    </xf>
    <xf numFmtId="49" fontId="6" fillId="0" borderId="1" xfId="0" applyNumberFormat="1" applyFont="1" applyBorder="1" applyAlignment="1" applyProtection="1">
      <alignment horizontal="left" vertical="center" indent="1"/>
    </xf>
    <xf numFmtId="0" fontId="6" fillId="0" borderId="1" xfId="0" applyFont="1" applyBorder="1" applyAlignment="1" applyProtection="1">
      <alignment horizontal="center" vertical="center"/>
    </xf>
    <xf numFmtId="167" fontId="6" fillId="0" borderId="1" xfId="0" applyNumberFormat="1" applyFont="1" applyBorder="1" applyAlignment="1" applyProtection="1">
      <alignment horizontal="center" vertical="center"/>
    </xf>
    <xf numFmtId="165" fontId="5" fillId="0" borderId="1" xfId="0" applyNumberFormat="1" applyFont="1" applyBorder="1" applyAlignment="1" applyProtection="1">
      <alignment vertical="center"/>
    </xf>
    <xf numFmtId="165" fontId="6" fillId="0" borderId="1" xfId="0" applyNumberFormat="1" applyFont="1" applyBorder="1" applyAlignment="1" applyProtection="1">
      <alignment vertical="center"/>
    </xf>
    <xf numFmtId="0" fontId="0" fillId="0" borderId="4" xfId="0" applyBorder="1" applyAlignment="1" applyProtection="1">
      <alignment horizontal="left" vertical="center" indent="1"/>
    </xf>
    <xf numFmtId="0" fontId="4" fillId="0" borderId="0" xfId="0" applyFont="1" applyAlignment="1" applyProtection="1">
      <alignment vertical="center"/>
    </xf>
    <xf numFmtId="0" fontId="6" fillId="0" borderId="1" xfId="0" applyFont="1" applyBorder="1" applyAlignment="1" applyProtection="1">
      <alignment horizontal="left" vertical="center" indent="1"/>
    </xf>
    <xf numFmtId="0" fontId="6" fillId="0" borderId="2" xfId="0" applyFont="1" applyBorder="1" applyAlignment="1" applyProtection="1">
      <alignment horizontal="left" vertical="center" wrapText="1" indent="1"/>
    </xf>
    <xf numFmtId="0" fontId="0" fillId="0" borderId="3" xfId="0" applyBorder="1" applyAlignment="1" applyProtection="1">
      <alignment horizontal="left" vertical="center" wrapText="1" indent="1"/>
    </xf>
    <xf numFmtId="0" fontId="0" fillId="0" borderId="2" xfId="0" applyBorder="1" applyAlignment="1" applyProtection="1">
      <alignment horizontal="left" vertical="center" wrapText="1" indent="1"/>
    </xf>
    <xf numFmtId="0" fontId="2" fillId="2" borderId="3" xfId="0" applyFont="1" applyFill="1" applyBorder="1" applyAlignment="1" applyProtection="1">
      <alignment horizontal="left" vertical="center" indent="1"/>
      <protection locked="0"/>
    </xf>
    <xf numFmtId="0" fontId="2" fillId="0" borderId="3" xfId="0" applyFont="1" applyBorder="1" applyAlignment="1" applyProtection="1">
      <alignment horizontal="left" vertical="center" indent="1"/>
      <protection locked="0"/>
    </xf>
    <xf numFmtId="0" fontId="2" fillId="0" borderId="4" xfId="0" applyFont="1" applyBorder="1" applyAlignment="1" applyProtection="1">
      <alignment horizontal="left" vertical="center" indent="1"/>
      <protection locked="0"/>
    </xf>
    <xf numFmtId="0" fontId="4"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xf numFmtId="167" fontId="6" fillId="0" borderId="2" xfId="0" applyNumberFormat="1" applyFont="1" applyBorder="1" applyAlignment="1" applyProtection="1">
      <alignment horizontal="left" vertical="center" indent="1"/>
    </xf>
    <xf numFmtId="0" fontId="0" fillId="0" borderId="4" xfId="0" applyBorder="1" applyAlignment="1" applyProtection="1">
      <alignment horizontal="left" indent="1"/>
    </xf>
    <xf numFmtId="167" fontId="5" fillId="0" borderId="2" xfId="0" applyNumberFormat="1" applyFont="1" applyBorder="1" applyAlignment="1" applyProtection="1">
      <alignment horizontal="left" vertical="center" indent="1"/>
    </xf>
    <xf numFmtId="0" fontId="8" fillId="0" borderId="4" xfId="0" applyFont="1" applyBorder="1" applyAlignment="1" applyProtection="1">
      <alignment horizontal="left" indent="1"/>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6"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10" fillId="0" borderId="9" xfId="0" applyFont="1" applyBorder="1" applyAlignment="1" applyProtection="1">
      <alignment horizontal="center" vertical="center"/>
    </xf>
    <xf numFmtId="0" fontId="6" fillId="0" borderId="10" xfId="0"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12" xfId="0" applyFont="1" applyBorder="1" applyAlignment="1" applyProtection="1">
      <alignment horizontal="center" vertical="center"/>
    </xf>
    <xf numFmtId="0" fontId="10" fillId="0" borderId="13" xfId="0" applyFont="1" applyBorder="1" applyAlignment="1" applyProtection="1">
      <alignment horizontal="center" vertical="center"/>
    </xf>
    <xf numFmtId="0" fontId="2" fillId="3" borderId="1" xfId="0" applyFont="1" applyFill="1" applyBorder="1" applyAlignment="1" applyProtection="1">
      <alignment horizontal="center" vertical="center" wrapText="1"/>
    </xf>
    <xf numFmtId="0" fontId="0" fillId="3" borderId="1" xfId="0" applyFill="1" applyBorder="1" applyAlignment="1" applyProtection="1">
      <alignment horizontal="center" vertical="center" wrapText="1"/>
    </xf>
    <xf numFmtId="0" fontId="2" fillId="6" borderId="1" xfId="0" applyFont="1" applyFill="1" applyBorder="1" applyAlignment="1" applyProtection="1">
      <alignment horizontal="center" vertical="center" wrapText="1"/>
    </xf>
    <xf numFmtId="0" fontId="0" fillId="6" borderId="1" xfId="0" applyFill="1" applyBorder="1" applyAlignment="1" applyProtection="1">
      <alignment horizontal="center" vertical="center" wrapText="1"/>
    </xf>
    <xf numFmtId="0" fontId="6" fillId="5" borderId="2" xfId="0" applyFont="1" applyFill="1" applyBorder="1" applyAlignment="1" applyProtection="1">
      <alignment horizontal="center" vertical="center"/>
    </xf>
    <xf numFmtId="0" fontId="0" fillId="0" borderId="4" xfId="0" applyBorder="1" applyAlignment="1" applyProtection="1">
      <alignment horizontal="center" vertical="center"/>
    </xf>
    <xf numFmtId="0" fontId="1" fillId="0" borderId="0" xfId="0" applyFont="1" applyAlignment="1" applyProtection="1">
      <alignment horizontal="center" vertical="center"/>
    </xf>
    <xf numFmtId="0" fontId="2" fillId="0" borderId="5" xfId="0" applyFont="1" applyBorder="1" applyAlignment="1" applyProtection="1">
      <alignment horizontal="center" vertical="center" wrapText="1"/>
    </xf>
    <xf numFmtId="0" fontId="0" fillId="0" borderId="6" xfId="0" applyBorder="1" applyAlignment="1" applyProtection="1">
      <alignment horizontal="center" vertical="center" wrapText="1"/>
    </xf>
    <xf numFmtId="0" fontId="0" fillId="0" borderId="8" xfId="0" applyBorder="1" applyAlignment="1" applyProtection="1">
      <alignment horizontal="center" vertical="center" wrapText="1"/>
    </xf>
    <xf numFmtId="0" fontId="2" fillId="0" borderId="1" xfId="0" applyFont="1" applyBorder="1" applyAlignment="1" applyProtection="1">
      <alignment horizontal="center" vertical="center"/>
    </xf>
    <xf numFmtId="0" fontId="2" fillId="0" borderId="7" xfId="0" applyFont="1" applyBorder="1" applyAlignment="1" applyProtection="1">
      <alignment horizontal="center" vertical="center"/>
    </xf>
    <xf numFmtId="0" fontId="0" fillId="0" borderId="9" xfId="0" applyBorder="1" applyAlignment="1" applyProtection="1">
      <alignment horizontal="center" vertical="center"/>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0" fillId="0" borderId="12" xfId="0" applyBorder="1" applyAlignment="1" applyProtection="1">
      <alignment horizontal="center" vertical="center"/>
    </xf>
    <xf numFmtId="0" fontId="0" fillId="0" borderId="13" xfId="0" applyBorder="1" applyAlignment="1" applyProtection="1">
      <alignment horizontal="center" vertical="center"/>
    </xf>
    <xf numFmtId="0" fontId="4" fillId="0" borderId="2" xfId="0" applyFont="1" applyBorder="1" applyAlignment="1" applyProtection="1">
      <alignment horizontal="left" vertical="center" wrapText="1" indent="1"/>
    </xf>
    <xf numFmtId="0" fontId="4" fillId="0" borderId="3" xfId="0" applyFont="1" applyBorder="1" applyAlignment="1" applyProtection="1">
      <alignment horizontal="left" vertical="center" wrapText="1" indent="1"/>
    </xf>
    <xf numFmtId="0" fontId="4" fillId="0" borderId="4" xfId="0" applyFont="1" applyBorder="1" applyAlignment="1" applyProtection="1">
      <alignment horizontal="left" vertical="center" wrapText="1" indent="1"/>
    </xf>
    <xf numFmtId="0" fontId="2" fillId="0" borderId="7" xfId="0" applyFont="1" applyBorder="1" applyAlignment="1" applyProtection="1">
      <alignment horizontal="center" vertical="center" wrapText="1"/>
    </xf>
    <xf numFmtId="0" fontId="2" fillId="3" borderId="2" xfId="0" applyFont="1" applyFill="1" applyBorder="1" applyAlignment="1" applyProtection="1">
      <alignment horizontal="center" vertical="center"/>
    </xf>
    <xf numFmtId="0" fontId="2" fillId="3"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0" borderId="2" xfId="0" applyFont="1" applyBorder="1" applyAlignment="1" applyProtection="1">
      <alignment horizontal="left" vertical="center" indent="1"/>
    </xf>
    <xf numFmtId="0" fontId="0" fillId="0" borderId="3" xfId="0" applyBorder="1" applyAlignment="1" applyProtection="1">
      <alignment horizontal="left" vertical="center" indent="1"/>
    </xf>
    <xf numFmtId="0" fontId="0" fillId="0" borderId="4" xfId="0" applyBorder="1" applyAlignment="1" applyProtection="1">
      <alignment horizontal="left" vertical="center" indent="1"/>
    </xf>
    <xf numFmtId="0" fontId="1" fillId="0" borderId="0" xfId="0" applyFont="1" applyAlignment="1" applyProtection="1">
      <alignment horizontal="center"/>
    </xf>
    <xf numFmtId="0" fontId="3" fillId="0" borderId="0" xfId="0" applyFont="1" applyAlignment="1" applyProtection="1">
      <alignment horizontal="center"/>
    </xf>
    <xf numFmtId="0" fontId="2" fillId="2" borderId="2" xfId="0" applyFont="1" applyFill="1" applyBorder="1" applyAlignment="1" applyProtection="1">
      <alignment horizontal="left" vertical="center"/>
      <protection locked="0"/>
    </xf>
    <xf numFmtId="0" fontId="0" fillId="0" borderId="3" xfId="0" applyBorder="1" applyAlignment="1" applyProtection="1">
      <alignment vertical="center"/>
      <protection locked="0"/>
    </xf>
    <xf numFmtId="0" fontId="2" fillId="0" borderId="3" xfId="0" applyFont="1" applyBorder="1" applyAlignment="1" applyProtection="1">
      <alignment vertical="center"/>
    </xf>
    <xf numFmtId="0" fontId="2" fillId="0" borderId="4" xfId="0" applyFont="1" applyBorder="1" applyAlignment="1" applyProtection="1">
      <alignment vertical="center"/>
    </xf>
  </cellXfs>
  <cellStyles count="3">
    <cellStyle name="Normal" xfId="1" xr:uid="{00000000-0005-0000-0000-000000000000}"/>
    <cellStyle name="Normální" xfId="0" builtinId="0"/>
    <cellStyle name="Normální 2" xfId="2" xr:uid="{00000000-0005-0000-0000-000002000000}"/>
  </cellStyles>
  <dxfs count="2">
    <dxf>
      <fill>
        <patternFill>
          <bgColor rgb="FFFFFFCC"/>
        </patternFill>
      </fill>
    </dxf>
    <dxf>
      <fill>
        <patternFill>
          <bgColor rgb="FFFF0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sheetPr>
  <dimension ref="A1:I118"/>
  <sheetViews>
    <sheetView showGridLines="0" tabSelected="1" topLeftCell="A43" zoomScaleNormal="100" workbookViewId="0">
      <selection activeCell="H67" sqref="H67"/>
    </sheetView>
  </sheetViews>
  <sheetFormatPr defaultColWidth="0" defaultRowHeight="14.4" x14ac:dyDescent="0.3"/>
  <cols>
    <col min="1" max="1" width="1.6640625" style="22" customWidth="1"/>
    <col min="2" max="2" width="7.33203125" style="22" customWidth="1"/>
    <col min="3" max="3" width="50.6640625" style="22" customWidth="1"/>
    <col min="4" max="4" width="8.6640625" style="22" customWidth="1"/>
    <col min="5" max="8" width="10.6640625" style="22" customWidth="1"/>
    <col min="9" max="9" width="1.6640625" style="22" customWidth="1"/>
    <col min="10" max="16384" width="9.109375" style="22" hidden="1"/>
  </cols>
  <sheetData>
    <row r="1" spans="1:9" x14ac:dyDescent="0.3">
      <c r="H1" s="23" t="s">
        <v>0</v>
      </c>
    </row>
    <row r="3" spans="1:9" x14ac:dyDescent="0.3">
      <c r="B3" s="116" t="s">
        <v>1</v>
      </c>
      <c r="C3" s="116"/>
      <c r="D3" s="116"/>
      <c r="E3" s="116"/>
      <c r="F3" s="116"/>
      <c r="G3" s="116"/>
      <c r="H3" s="116"/>
    </row>
    <row r="4" spans="1:9" x14ac:dyDescent="0.3">
      <c r="B4" s="117" t="s">
        <v>173</v>
      </c>
      <c r="C4" s="117"/>
      <c r="D4" s="117"/>
      <c r="E4" s="117"/>
      <c r="F4" s="117"/>
      <c r="G4" s="117"/>
      <c r="H4" s="117"/>
    </row>
    <row r="5" spans="1:9" x14ac:dyDescent="0.3">
      <c r="A5" s="24"/>
      <c r="B5" s="24"/>
      <c r="C5" s="24"/>
      <c r="D5" s="24"/>
      <c r="E5" s="24"/>
      <c r="F5" s="24"/>
      <c r="G5" s="24"/>
      <c r="H5" s="25" t="s">
        <v>2</v>
      </c>
      <c r="I5" s="24"/>
    </row>
    <row r="6" spans="1:9" x14ac:dyDescent="0.3">
      <c r="A6" s="24"/>
      <c r="B6" s="26" t="s">
        <v>3</v>
      </c>
      <c r="C6" s="26" t="s">
        <v>4</v>
      </c>
      <c r="D6" s="118"/>
      <c r="E6" s="119"/>
      <c r="F6" s="119"/>
      <c r="G6" s="119"/>
      <c r="H6" s="27"/>
      <c r="I6" s="24"/>
    </row>
    <row r="7" spans="1:9" x14ac:dyDescent="0.3">
      <c r="A7" s="24"/>
      <c r="B7" s="26" t="s">
        <v>5</v>
      </c>
      <c r="C7" s="26" t="s">
        <v>6</v>
      </c>
      <c r="D7" s="118"/>
      <c r="E7" s="119"/>
      <c r="F7" s="119"/>
      <c r="G7" s="119"/>
      <c r="H7" s="28"/>
      <c r="I7" s="24"/>
    </row>
    <row r="8" spans="1:9" x14ac:dyDescent="0.3">
      <c r="A8" s="24"/>
      <c r="B8" s="26" t="s">
        <v>7</v>
      </c>
      <c r="C8" s="26" t="s">
        <v>8</v>
      </c>
      <c r="D8" s="17" t="s">
        <v>175</v>
      </c>
      <c r="E8" s="18"/>
      <c r="F8" s="18"/>
      <c r="G8" s="19"/>
      <c r="H8" s="20">
        <v>256129</v>
      </c>
      <c r="I8" s="24"/>
    </row>
    <row r="9" spans="1:9" x14ac:dyDescent="0.3">
      <c r="A9" s="24"/>
      <c r="B9" s="26" t="s">
        <v>9</v>
      </c>
      <c r="C9" s="26" t="s">
        <v>10</v>
      </c>
      <c r="D9" s="21" t="s">
        <v>11</v>
      </c>
      <c r="E9" s="120"/>
      <c r="F9" s="120"/>
      <c r="G9" s="120"/>
      <c r="H9" s="121"/>
      <c r="I9" s="24"/>
    </row>
    <row r="10" spans="1:9" x14ac:dyDescent="0.3">
      <c r="A10" s="24"/>
      <c r="B10" s="26" t="s">
        <v>12</v>
      </c>
      <c r="C10" s="26" t="s">
        <v>13</v>
      </c>
      <c r="D10" s="113" t="s">
        <v>14</v>
      </c>
      <c r="E10" s="114"/>
      <c r="F10" s="114"/>
      <c r="G10" s="114"/>
      <c r="H10" s="115"/>
      <c r="I10" s="24"/>
    </row>
    <row r="11" spans="1:9" ht="40.5" customHeight="1" x14ac:dyDescent="0.3">
      <c r="A11" s="24"/>
      <c r="B11" s="26" t="s">
        <v>15</v>
      </c>
      <c r="C11" s="29" t="s">
        <v>174</v>
      </c>
      <c r="D11" s="105" t="s">
        <v>180</v>
      </c>
      <c r="E11" s="106"/>
      <c r="F11" s="106"/>
      <c r="G11" s="106"/>
      <c r="H11" s="107"/>
      <c r="I11" s="24"/>
    </row>
    <row r="12" spans="1:9" x14ac:dyDescent="0.3">
      <c r="A12" s="24"/>
      <c r="B12" s="24"/>
      <c r="C12" s="24"/>
      <c r="D12" s="24"/>
      <c r="E12" s="24"/>
      <c r="F12" s="24"/>
      <c r="G12" s="24"/>
      <c r="H12" s="24"/>
      <c r="I12" s="24"/>
    </row>
    <row r="13" spans="1:9" x14ac:dyDescent="0.3">
      <c r="A13" s="24"/>
      <c r="B13" s="95" t="s">
        <v>16</v>
      </c>
      <c r="C13" s="98" t="s">
        <v>17</v>
      </c>
      <c r="D13" s="98"/>
      <c r="E13" s="98"/>
      <c r="F13" s="98"/>
      <c r="G13" s="98"/>
      <c r="H13" s="98"/>
      <c r="I13" s="24"/>
    </row>
    <row r="14" spans="1:9" x14ac:dyDescent="0.3">
      <c r="A14" s="24"/>
      <c r="B14" s="96"/>
      <c r="C14" s="95" t="s">
        <v>18</v>
      </c>
      <c r="D14" s="108" t="s">
        <v>19</v>
      </c>
      <c r="E14" s="109" t="s">
        <v>20</v>
      </c>
      <c r="F14" s="110"/>
      <c r="G14" s="111" t="s">
        <v>21</v>
      </c>
      <c r="H14" s="112"/>
      <c r="I14" s="24"/>
    </row>
    <row r="15" spans="1:9" x14ac:dyDescent="0.3">
      <c r="A15" s="30"/>
      <c r="B15" s="96"/>
      <c r="C15" s="80"/>
      <c r="D15" s="80"/>
      <c r="E15" s="31">
        <v>2019</v>
      </c>
      <c r="F15" s="31">
        <v>2020</v>
      </c>
      <c r="G15" s="31">
        <v>2019</v>
      </c>
      <c r="H15" s="31">
        <v>2020</v>
      </c>
      <c r="I15" s="30"/>
    </row>
    <row r="16" spans="1:9" ht="22.8" x14ac:dyDescent="0.3">
      <c r="A16" s="30"/>
      <c r="B16" s="97"/>
      <c r="C16" s="81"/>
      <c r="D16" s="81"/>
      <c r="E16" s="1" t="s">
        <v>22</v>
      </c>
      <c r="F16" s="2" t="s">
        <v>23</v>
      </c>
      <c r="G16" s="3" t="s">
        <v>22</v>
      </c>
      <c r="H16" s="4" t="s">
        <v>23</v>
      </c>
      <c r="I16" s="30"/>
    </row>
    <row r="17" spans="1:9" x14ac:dyDescent="0.3">
      <c r="A17" s="32"/>
      <c r="B17" s="33">
        <v>1</v>
      </c>
      <c r="C17" s="33">
        <v>2</v>
      </c>
      <c r="D17" s="33" t="s">
        <v>24</v>
      </c>
      <c r="E17" s="33">
        <v>3</v>
      </c>
      <c r="F17" s="33">
        <v>4</v>
      </c>
      <c r="G17" s="33">
        <v>6</v>
      </c>
      <c r="H17" s="33">
        <v>7</v>
      </c>
      <c r="I17" s="32"/>
    </row>
    <row r="18" spans="1:9" x14ac:dyDescent="0.3">
      <c r="A18" s="34"/>
      <c r="B18" s="35" t="s">
        <v>25</v>
      </c>
      <c r="C18" s="35" t="s">
        <v>26</v>
      </c>
      <c r="D18" s="31" t="s">
        <v>27</v>
      </c>
      <c r="E18" s="5" t="s">
        <v>28</v>
      </c>
      <c r="F18" s="6">
        <f t="shared" ref="F18:H18" si="0">SUM(F19,F20,F21,F22)</f>
        <v>0</v>
      </c>
      <c r="G18" s="5" t="s">
        <v>28</v>
      </c>
      <c r="H18" s="6">
        <f t="shared" si="0"/>
        <v>0</v>
      </c>
      <c r="I18" s="34"/>
    </row>
    <row r="19" spans="1:9" x14ac:dyDescent="0.3">
      <c r="A19" s="24"/>
      <c r="B19" s="36" t="s">
        <v>29</v>
      </c>
      <c r="C19" s="36" t="s">
        <v>30</v>
      </c>
      <c r="D19" s="37" t="s">
        <v>27</v>
      </c>
      <c r="E19" s="7" t="s">
        <v>28</v>
      </c>
      <c r="F19" s="8"/>
      <c r="G19" s="7" t="s">
        <v>28</v>
      </c>
      <c r="H19" s="38">
        <v>0</v>
      </c>
      <c r="I19" s="24"/>
    </row>
    <row r="20" spans="1:9" x14ac:dyDescent="0.3">
      <c r="A20" s="24"/>
      <c r="B20" s="36" t="s">
        <v>31</v>
      </c>
      <c r="C20" s="39" t="s">
        <v>32</v>
      </c>
      <c r="D20" s="37" t="s">
        <v>27</v>
      </c>
      <c r="E20" s="7" t="s">
        <v>28</v>
      </c>
      <c r="F20" s="38">
        <v>0</v>
      </c>
      <c r="G20" s="7" t="s">
        <v>28</v>
      </c>
      <c r="H20" s="38">
        <v>0</v>
      </c>
      <c r="I20" s="24"/>
    </row>
    <row r="21" spans="1:9" x14ac:dyDescent="0.3">
      <c r="A21" s="24"/>
      <c r="B21" s="36" t="s">
        <v>33</v>
      </c>
      <c r="C21" s="39" t="s">
        <v>34</v>
      </c>
      <c r="D21" s="37" t="s">
        <v>27</v>
      </c>
      <c r="E21" s="7" t="s">
        <v>28</v>
      </c>
      <c r="F21" s="8"/>
      <c r="G21" s="7" t="s">
        <v>28</v>
      </c>
      <c r="H21" s="8"/>
      <c r="I21" s="24"/>
    </row>
    <row r="22" spans="1:9" x14ac:dyDescent="0.3">
      <c r="A22" s="24"/>
      <c r="B22" s="36" t="s">
        <v>35</v>
      </c>
      <c r="C22" s="39" t="s">
        <v>36</v>
      </c>
      <c r="D22" s="37" t="s">
        <v>27</v>
      </c>
      <c r="E22" s="7" t="s">
        <v>28</v>
      </c>
      <c r="F22" s="8"/>
      <c r="G22" s="7" t="s">
        <v>28</v>
      </c>
      <c r="H22" s="8"/>
      <c r="I22" s="24"/>
    </row>
    <row r="23" spans="1:9" x14ac:dyDescent="0.3">
      <c r="A23" s="34"/>
      <c r="B23" s="35" t="s">
        <v>37</v>
      </c>
      <c r="C23" s="35" t="s">
        <v>38</v>
      </c>
      <c r="D23" s="31" t="s">
        <v>27</v>
      </c>
      <c r="E23" s="5" t="s">
        <v>28</v>
      </c>
      <c r="F23" s="9">
        <f t="shared" ref="F23:H23" si="1">SUM(F24:F25)</f>
        <v>0</v>
      </c>
      <c r="G23" s="5" t="s">
        <v>28</v>
      </c>
      <c r="H23" s="9">
        <f t="shared" si="1"/>
        <v>0</v>
      </c>
      <c r="I23" s="34"/>
    </row>
    <row r="24" spans="1:9" x14ac:dyDescent="0.3">
      <c r="A24" s="24"/>
      <c r="B24" s="36" t="s">
        <v>39</v>
      </c>
      <c r="C24" s="36" t="s">
        <v>40</v>
      </c>
      <c r="D24" s="37" t="s">
        <v>27</v>
      </c>
      <c r="E24" s="7" t="s">
        <v>28</v>
      </c>
      <c r="F24" s="8"/>
      <c r="G24" s="7" t="s">
        <v>28</v>
      </c>
      <c r="H24" s="8"/>
      <c r="I24" s="24"/>
    </row>
    <row r="25" spans="1:9" x14ac:dyDescent="0.3">
      <c r="A25" s="24"/>
      <c r="B25" s="36" t="s">
        <v>41</v>
      </c>
      <c r="C25" s="39" t="s">
        <v>42</v>
      </c>
      <c r="D25" s="37" t="s">
        <v>27</v>
      </c>
      <c r="E25" s="7" t="s">
        <v>28</v>
      </c>
      <c r="F25" s="8"/>
      <c r="G25" s="7" t="s">
        <v>28</v>
      </c>
      <c r="H25" s="8"/>
      <c r="I25" s="24"/>
    </row>
    <row r="26" spans="1:9" x14ac:dyDescent="0.3">
      <c r="A26" s="24"/>
      <c r="B26" s="35" t="s">
        <v>43</v>
      </c>
      <c r="C26" s="35" t="s">
        <v>44</v>
      </c>
      <c r="D26" s="31" t="s">
        <v>27</v>
      </c>
      <c r="E26" s="5" t="s">
        <v>28</v>
      </c>
      <c r="F26" s="9">
        <f t="shared" ref="F26:H26" si="2">SUM(F27:F28)</f>
        <v>0</v>
      </c>
      <c r="G26" s="5" t="s">
        <v>28</v>
      </c>
      <c r="H26" s="9">
        <f t="shared" si="2"/>
        <v>0</v>
      </c>
      <c r="I26" s="24"/>
    </row>
    <row r="27" spans="1:9" x14ac:dyDescent="0.3">
      <c r="A27" s="24"/>
      <c r="B27" s="36" t="s">
        <v>45</v>
      </c>
      <c r="C27" s="36" t="s">
        <v>46</v>
      </c>
      <c r="D27" s="37" t="s">
        <v>27</v>
      </c>
      <c r="E27" s="7" t="s">
        <v>28</v>
      </c>
      <c r="F27" s="8"/>
      <c r="G27" s="7" t="s">
        <v>28</v>
      </c>
      <c r="H27" s="8"/>
      <c r="I27" s="24"/>
    </row>
    <row r="28" spans="1:9" x14ac:dyDescent="0.3">
      <c r="A28" s="24"/>
      <c r="B28" s="36" t="s">
        <v>47</v>
      </c>
      <c r="C28" s="39" t="s">
        <v>48</v>
      </c>
      <c r="D28" s="37" t="s">
        <v>27</v>
      </c>
      <c r="E28" s="7" t="s">
        <v>28</v>
      </c>
      <c r="F28" s="8"/>
      <c r="G28" s="7" t="s">
        <v>28</v>
      </c>
      <c r="H28" s="8"/>
      <c r="I28" s="24"/>
    </row>
    <row r="29" spans="1:9" x14ac:dyDescent="0.3">
      <c r="A29" s="24"/>
      <c r="B29" s="35" t="s">
        <v>49</v>
      </c>
      <c r="C29" s="35" t="s">
        <v>50</v>
      </c>
      <c r="D29" s="31" t="s">
        <v>27</v>
      </c>
      <c r="E29" s="5" t="s">
        <v>28</v>
      </c>
      <c r="F29" s="9">
        <f t="shared" ref="F29:H29" si="3">SUM(F30,F31,F32,F33)</f>
        <v>2.1190000000000002</v>
      </c>
      <c r="G29" s="5" t="s">
        <v>28</v>
      </c>
      <c r="H29" s="9">
        <f t="shared" si="3"/>
        <v>10.654</v>
      </c>
      <c r="I29" s="24"/>
    </row>
    <row r="30" spans="1:9" x14ac:dyDescent="0.3">
      <c r="A30" s="24"/>
      <c r="B30" s="36" t="s">
        <v>51</v>
      </c>
      <c r="C30" s="39" t="s">
        <v>52</v>
      </c>
      <c r="D30" s="37" t="s">
        <v>27</v>
      </c>
      <c r="E30" s="7" t="s">
        <v>28</v>
      </c>
      <c r="F30" s="10">
        <v>0</v>
      </c>
      <c r="G30" s="7" t="s">
        <v>28</v>
      </c>
      <c r="H30" s="38">
        <v>0</v>
      </c>
      <c r="I30" s="24"/>
    </row>
    <row r="31" spans="1:9" x14ac:dyDescent="0.3">
      <c r="A31" s="24"/>
      <c r="B31" s="36" t="s">
        <v>53</v>
      </c>
      <c r="C31" s="39" t="s">
        <v>54</v>
      </c>
      <c r="D31" s="37" t="s">
        <v>27</v>
      </c>
      <c r="E31" s="7" t="s">
        <v>28</v>
      </c>
      <c r="F31" s="8"/>
      <c r="G31" s="7" t="s">
        <v>28</v>
      </c>
      <c r="H31" s="8"/>
      <c r="I31" s="24"/>
    </row>
    <row r="32" spans="1:9" x14ac:dyDescent="0.3">
      <c r="A32" s="24"/>
      <c r="B32" s="36" t="s">
        <v>55</v>
      </c>
      <c r="C32" s="39" t="s">
        <v>56</v>
      </c>
      <c r="D32" s="37" t="s">
        <v>27</v>
      </c>
      <c r="E32" s="7" t="s">
        <v>28</v>
      </c>
      <c r="F32" s="10">
        <v>2.1190000000000002</v>
      </c>
      <c r="G32" s="7" t="s">
        <v>28</v>
      </c>
      <c r="H32" s="38">
        <v>10.654</v>
      </c>
      <c r="I32" s="24"/>
    </row>
    <row r="33" spans="1:9" x14ac:dyDescent="0.3">
      <c r="A33" s="24"/>
      <c r="B33" s="36" t="s">
        <v>57</v>
      </c>
      <c r="C33" s="39" t="s">
        <v>58</v>
      </c>
      <c r="D33" s="37" t="s">
        <v>27</v>
      </c>
      <c r="E33" s="7" t="s">
        <v>28</v>
      </c>
      <c r="F33" s="10">
        <v>0</v>
      </c>
      <c r="G33" s="7" t="s">
        <v>28</v>
      </c>
      <c r="H33" s="10">
        <v>0</v>
      </c>
      <c r="I33" s="24"/>
    </row>
    <row r="34" spans="1:9" x14ac:dyDescent="0.3">
      <c r="A34" s="24"/>
      <c r="B34" s="35" t="s">
        <v>59</v>
      </c>
      <c r="C34" s="35" t="s">
        <v>60</v>
      </c>
      <c r="D34" s="31" t="s">
        <v>27</v>
      </c>
      <c r="E34" s="5" t="s">
        <v>28</v>
      </c>
      <c r="F34" s="9">
        <f t="shared" ref="F34:H34" si="4">SUM(F35,F36,F37)</f>
        <v>0</v>
      </c>
      <c r="G34" s="5" t="s">
        <v>28</v>
      </c>
      <c r="H34" s="9">
        <f t="shared" si="4"/>
        <v>0</v>
      </c>
      <c r="I34" s="24"/>
    </row>
    <row r="35" spans="1:9" x14ac:dyDescent="0.3">
      <c r="A35" s="24"/>
      <c r="B35" s="36" t="s">
        <v>61</v>
      </c>
      <c r="C35" s="39" t="s">
        <v>62</v>
      </c>
      <c r="D35" s="37" t="s">
        <v>27</v>
      </c>
      <c r="E35" s="7" t="s">
        <v>28</v>
      </c>
      <c r="F35" s="10">
        <v>0</v>
      </c>
      <c r="G35" s="7" t="s">
        <v>28</v>
      </c>
      <c r="H35" s="8"/>
      <c r="I35" s="24"/>
    </row>
    <row r="36" spans="1:9" x14ac:dyDescent="0.3">
      <c r="A36" s="24"/>
      <c r="B36" s="36" t="s">
        <v>63</v>
      </c>
      <c r="C36" s="39" t="s">
        <v>64</v>
      </c>
      <c r="D36" s="37" t="s">
        <v>27</v>
      </c>
      <c r="E36" s="7" t="s">
        <v>28</v>
      </c>
      <c r="F36" s="8"/>
      <c r="G36" s="7" t="s">
        <v>28</v>
      </c>
      <c r="H36" s="8"/>
      <c r="I36" s="24"/>
    </row>
    <row r="37" spans="1:9" x14ac:dyDescent="0.3">
      <c r="A37" s="24"/>
      <c r="B37" s="36" t="s">
        <v>65</v>
      </c>
      <c r="C37" s="39" t="s">
        <v>66</v>
      </c>
      <c r="D37" s="37" t="s">
        <v>27</v>
      </c>
      <c r="E37" s="7" t="s">
        <v>28</v>
      </c>
      <c r="F37" s="8"/>
      <c r="G37" s="7" t="s">
        <v>28</v>
      </c>
      <c r="H37" s="8"/>
      <c r="I37" s="24"/>
    </row>
    <row r="38" spans="1:9" x14ac:dyDescent="0.3">
      <c r="A38" s="24"/>
      <c r="B38" s="35" t="s">
        <v>67</v>
      </c>
      <c r="C38" s="40" t="s">
        <v>68</v>
      </c>
      <c r="D38" s="31" t="s">
        <v>27</v>
      </c>
      <c r="E38" s="5" t="s">
        <v>28</v>
      </c>
      <c r="F38" s="11"/>
      <c r="G38" s="5" t="s">
        <v>28</v>
      </c>
      <c r="H38" s="11"/>
      <c r="I38" s="24"/>
    </row>
    <row r="39" spans="1:9" x14ac:dyDescent="0.3">
      <c r="A39" s="24"/>
      <c r="B39" s="35" t="s">
        <v>69</v>
      </c>
      <c r="C39" s="41" t="s">
        <v>70</v>
      </c>
      <c r="D39" s="31" t="s">
        <v>27</v>
      </c>
      <c r="E39" s="5" t="s">
        <v>28</v>
      </c>
      <c r="F39" s="11"/>
      <c r="G39" s="5" t="s">
        <v>28</v>
      </c>
      <c r="H39" s="11"/>
      <c r="I39" s="24"/>
    </row>
    <row r="40" spans="1:9" x14ac:dyDescent="0.3">
      <c r="A40" s="24"/>
      <c r="B40" s="35" t="s">
        <v>71</v>
      </c>
      <c r="C40" s="40" t="s">
        <v>72</v>
      </c>
      <c r="D40" s="31" t="s">
        <v>27</v>
      </c>
      <c r="E40" s="5" t="s">
        <v>28</v>
      </c>
      <c r="F40" s="11"/>
      <c r="G40" s="5" t="s">
        <v>28</v>
      </c>
      <c r="H40" s="11"/>
      <c r="I40" s="24"/>
    </row>
    <row r="41" spans="1:9" x14ac:dyDescent="0.3">
      <c r="A41" s="24"/>
      <c r="B41" s="35" t="s">
        <v>73</v>
      </c>
      <c r="C41" s="40" t="s">
        <v>74</v>
      </c>
      <c r="D41" s="31" t="s">
        <v>27</v>
      </c>
      <c r="E41" s="5" t="s">
        <v>28</v>
      </c>
      <c r="F41" s="11"/>
      <c r="G41" s="5" t="s">
        <v>28</v>
      </c>
      <c r="H41" s="11"/>
      <c r="I41" s="24"/>
    </row>
    <row r="42" spans="1:9" x14ac:dyDescent="0.3">
      <c r="A42" s="24"/>
      <c r="B42" s="35" t="s">
        <v>75</v>
      </c>
      <c r="C42" s="40" t="s">
        <v>76</v>
      </c>
      <c r="D42" s="31" t="s">
        <v>27</v>
      </c>
      <c r="E42" s="5" t="s">
        <v>28</v>
      </c>
      <c r="F42" s="6">
        <f t="shared" ref="F42:H42" si="5">SUM(F18,F23,F26,F29,F34,F38:F41)</f>
        <v>2.1190000000000002</v>
      </c>
      <c r="G42" s="5" t="s">
        <v>28</v>
      </c>
      <c r="H42" s="6">
        <f t="shared" si="5"/>
        <v>10.654</v>
      </c>
      <c r="I42" s="24"/>
    </row>
    <row r="43" spans="1:9" ht="15" customHeight="1" x14ac:dyDescent="0.3">
      <c r="A43" s="24"/>
      <c r="B43" s="36" t="s">
        <v>11</v>
      </c>
      <c r="C43" s="39" t="s">
        <v>77</v>
      </c>
      <c r="D43" s="37" t="s">
        <v>27</v>
      </c>
      <c r="E43" s="7" t="s">
        <v>28</v>
      </c>
      <c r="F43" s="13">
        <v>412.82230800000002</v>
      </c>
      <c r="G43" s="7" t="s">
        <v>28</v>
      </c>
      <c r="H43" s="13">
        <v>458.49324899999999</v>
      </c>
      <c r="I43" s="24"/>
    </row>
    <row r="44" spans="1:9" x14ac:dyDescent="0.3">
      <c r="A44" s="24"/>
      <c r="B44" s="36" t="s">
        <v>78</v>
      </c>
      <c r="C44" s="39" t="s">
        <v>79</v>
      </c>
      <c r="D44" s="37" t="s">
        <v>27</v>
      </c>
      <c r="E44" s="7" t="s">
        <v>28</v>
      </c>
      <c r="F44" s="12"/>
      <c r="G44" s="7" t="s">
        <v>28</v>
      </c>
      <c r="H44" s="12"/>
      <c r="I44" s="24"/>
    </row>
    <row r="45" spans="1:9" x14ac:dyDescent="0.3">
      <c r="A45" s="24"/>
      <c r="B45" s="36" t="s">
        <v>80</v>
      </c>
      <c r="C45" s="39" t="s">
        <v>81</v>
      </c>
      <c r="D45" s="37" t="s">
        <v>82</v>
      </c>
      <c r="E45" s="7" t="s">
        <v>28</v>
      </c>
      <c r="F45" s="7" t="s">
        <v>28</v>
      </c>
      <c r="G45" s="7" t="s">
        <v>28</v>
      </c>
      <c r="H45" s="7" t="s">
        <v>28</v>
      </c>
      <c r="I45" s="24"/>
    </row>
    <row r="46" spans="1:9" x14ac:dyDescent="0.3">
      <c r="A46" s="24"/>
      <c r="B46" s="36" t="s">
        <v>83</v>
      </c>
      <c r="C46" s="39" t="s">
        <v>84</v>
      </c>
      <c r="D46" s="37" t="s">
        <v>85</v>
      </c>
      <c r="E46" s="7" t="s">
        <v>28</v>
      </c>
      <c r="F46" s="10">
        <v>0.58199999999999996</v>
      </c>
      <c r="G46" s="7" t="s">
        <v>28</v>
      </c>
      <c r="H46" s="7" t="s">
        <v>28</v>
      </c>
      <c r="I46" s="42"/>
    </row>
    <row r="47" spans="1:9" x14ac:dyDescent="0.3">
      <c r="A47" s="24"/>
      <c r="B47" s="36" t="s">
        <v>86</v>
      </c>
      <c r="C47" s="39" t="s">
        <v>87</v>
      </c>
      <c r="D47" s="37" t="s">
        <v>85</v>
      </c>
      <c r="E47" s="7" t="s">
        <v>28</v>
      </c>
      <c r="F47" s="10">
        <v>0.33300000000000002</v>
      </c>
      <c r="G47" s="7" t="s">
        <v>28</v>
      </c>
      <c r="H47" s="7" t="s">
        <v>28</v>
      </c>
      <c r="I47" s="24"/>
    </row>
    <row r="48" spans="1:9" x14ac:dyDescent="0.3">
      <c r="A48" s="24"/>
      <c r="B48" s="36" t="s">
        <v>88</v>
      </c>
      <c r="C48" s="39" t="s">
        <v>89</v>
      </c>
      <c r="D48" s="37" t="s">
        <v>85</v>
      </c>
      <c r="E48" s="7" t="s">
        <v>28</v>
      </c>
      <c r="F48" s="7" t="s">
        <v>28</v>
      </c>
      <c r="G48" s="7" t="s">
        <v>28</v>
      </c>
      <c r="H48" s="10">
        <v>0.5525000000000001</v>
      </c>
      <c r="I48" s="24"/>
    </row>
    <row r="49" spans="1:9" x14ac:dyDescent="0.3">
      <c r="A49" s="24"/>
      <c r="B49" s="36" t="s">
        <v>90</v>
      </c>
      <c r="C49" s="39" t="s">
        <v>87</v>
      </c>
      <c r="D49" s="37" t="s">
        <v>85</v>
      </c>
      <c r="E49" s="7" t="s">
        <v>28</v>
      </c>
      <c r="F49" s="7" t="s">
        <v>28</v>
      </c>
      <c r="G49" s="7" t="s">
        <v>28</v>
      </c>
      <c r="H49" s="10">
        <v>0.32850000000000001</v>
      </c>
      <c r="I49" s="24"/>
    </row>
    <row r="50" spans="1:9" x14ac:dyDescent="0.3">
      <c r="A50" s="24"/>
      <c r="B50" s="36" t="s">
        <v>91</v>
      </c>
      <c r="C50" s="39" t="s">
        <v>92</v>
      </c>
      <c r="D50" s="37" t="s">
        <v>85</v>
      </c>
      <c r="E50" s="7" t="s">
        <v>28</v>
      </c>
      <c r="F50" s="7" t="s">
        <v>28</v>
      </c>
      <c r="G50" s="7" t="s">
        <v>28</v>
      </c>
      <c r="H50" s="10">
        <v>0.1</v>
      </c>
      <c r="I50" s="24"/>
    </row>
    <row r="51" spans="1:9" x14ac:dyDescent="0.3">
      <c r="A51" s="24"/>
      <c r="B51" s="36" t="s">
        <v>3</v>
      </c>
      <c r="C51" s="39" t="s">
        <v>93</v>
      </c>
      <c r="D51" s="37" t="s">
        <v>85</v>
      </c>
      <c r="E51" s="7" t="s">
        <v>28</v>
      </c>
      <c r="F51" s="7" t="s">
        <v>28</v>
      </c>
      <c r="G51" s="7" t="s">
        <v>28</v>
      </c>
      <c r="H51" s="10">
        <v>1.3</v>
      </c>
      <c r="I51" s="24"/>
    </row>
    <row r="52" spans="1:9" x14ac:dyDescent="0.3">
      <c r="A52" s="24"/>
      <c r="B52" s="36" t="s">
        <v>94</v>
      </c>
      <c r="C52" s="39" t="s">
        <v>95</v>
      </c>
      <c r="D52" s="37" t="s">
        <v>85</v>
      </c>
      <c r="E52" s="7" t="s">
        <v>28</v>
      </c>
      <c r="F52" s="7" t="s">
        <v>28</v>
      </c>
      <c r="G52" s="7" t="s">
        <v>28</v>
      </c>
      <c r="H52" s="7" t="s">
        <v>28</v>
      </c>
      <c r="I52" s="24"/>
    </row>
    <row r="53" spans="1:9" x14ac:dyDescent="0.3">
      <c r="A53" s="24"/>
      <c r="B53" s="36" t="s">
        <v>96</v>
      </c>
      <c r="C53" s="39" t="s">
        <v>97</v>
      </c>
      <c r="D53" s="37" t="s">
        <v>85</v>
      </c>
      <c r="E53" s="7" t="s">
        <v>28</v>
      </c>
      <c r="F53" s="7" t="s">
        <v>28</v>
      </c>
      <c r="G53" s="7" t="s">
        <v>28</v>
      </c>
      <c r="H53" s="7" t="s">
        <v>28</v>
      </c>
      <c r="I53" s="24"/>
    </row>
    <row r="54" spans="1:9" x14ac:dyDescent="0.3">
      <c r="A54" s="24"/>
      <c r="B54" s="43"/>
      <c r="C54" s="44"/>
      <c r="D54" s="45"/>
      <c r="E54" s="14"/>
      <c r="F54" s="14"/>
      <c r="G54" s="14"/>
      <c r="H54" s="14"/>
      <c r="I54" s="24"/>
    </row>
    <row r="55" spans="1:9" x14ac:dyDescent="0.3">
      <c r="A55" s="24"/>
      <c r="B55" s="24"/>
      <c r="C55" s="24"/>
      <c r="D55" s="24"/>
      <c r="E55" s="24"/>
      <c r="F55" s="24"/>
      <c r="G55" s="24"/>
      <c r="H55" s="25" t="s">
        <v>98</v>
      </c>
      <c r="I55" s="24"/>
    </row>
    <row r="56" spans="1:9" x14ac:dyDescent="0.3">
      <c r="A56" s="24"/>
      <c r="B56" s="95" t="s">
        <v>16</v>
      </c>
      <c r="C56" s="98" t="s">
        <v>99</v>
      </c>
      <c r="D56" s="98"/>
      <c r="E56" s="98"/>
      <c r="F56" s="98"/>
      <c r="G56" s="98"/>
      <c r="H56" s="98"/>
      <c r="I56" s="24"/>
    </row>
    <row r="57" spans="1:9" x14ac:dyDescent="0.3">
      <c r="A57" s="24"/>
      <c r="B57" s="96"/>
      <c r="C57" s="95" t="s">
        <v>100</v>
      </c>
      <c r="D57" s="95" t="s">
        <v>19</v>
      </c>
      <c r="E57" s="99" t="s">
        <v>101</v>
      </c>
      <c r="F57" s="100"/>
      <c r="G57" s="88" t="s">
        <v>20</v>
      </c>
      <c r="H57" s="90" t="s">
        <v>21</v>
      </c>
      <c r="I57" s="24"/>
    </row>
    <row r="58" spans="1:9" x14ac:dyDescent="0.3">
      <c r="A58" s="24"/>
      <c r="B58" s="96"/>
      <c r="C58" s="80"/>
      <c r="D58" s="80"/>
      <c r="E58" s="101"/>
      <c r="F58" s="102"/>
      <c r="G58" s="89"/>
      <c r="H58" s="91"/>
      <c r="I58" s="24"/>
    </row>
    <row r="59" spans="1:9" x14ac:dyDescent="0.3">
      <c r="A59" s="24"/>
      <c r="B59" s="97"/>
      <c r="C59" s="81"/>
      <c r="D59" s="81"/>
      <c r="E59" s="103"/>
      <c r="F59" s="104"/>
      <c r="G59" s="2" t="s">
        <v>23</v>
      </c>
      <c r="H59" s="4" t="s">
        <v>23</v>
      </c>
      <c r="I59" s="24"/>
    </row>
    <row r="60" spans="1:9" x14ac:dyDescent="0.3">
      <c r="A60" s="24"/>
      <c r="B60" s="33">
        <v>1</v>
      </c>
      <c r="C60" s="33">
        <v>2</v>
      </c>
      <c r="D60" s="33" t="s">
        <v>24</v>
      </c>
      <c r="E60" s="92" t="s">
        <v>102</v>
      </c>
      <c r="F60" s="93"/>
      <c r="G60" s="33" t="s">
        <v>103</v>
      </c>
      <c r="H60" s="33" t="s">
        <v>104</v>
      </c>
      <c r="I60" s="24"/>
    </row>
    <row r="61" spans="1:9" x14ac:dyDescent="0.3">
      <c r="A61" s="24"/>
      <c r="B61" s="36" t="s">
        <v>105</v>
      </c>
      <c r="C61" s="39" t="s">
        <v>106</v>
      </c>
      <c r="D61" s="37" t="s">
        <v>107</v>
      </c>
      <c r="E61" s="71" t="s">
        <v>108</v>
      </c>
      <c r="F61" s="72"/>
      <c r="G61" s="46">
        <f>F42/G67</f>
        <v>3.6408934707903788</v>
      </c>
      <c r="H61" s="46">
        <f>H42/H67</f>
        <v>16.327969348659003</v>
      </c>
      <c r="I61" s="24"/>
    </row>
    <row r="62" spans="1:9" x14ac:dyDescent="0.3">
      <c r="A62" s="24"/>
      <c r="B62" s="40" t="s">
        <v>109</v>
      </c>
      <c r="C62" s="41" t="s">
        <v>110</v>
      </c>
      <c r="D62" s="47" t="s">
        <v>27</v>
      </c>
      <c r="E62" s="73" t="s">
        <v>111</v>
      </c>
      <c r="F62" s="74"/>
      <c r="G62" s="6">
        <f>F42</f>
        <v>2.1190000000000002</v>
      </c>
      <c r="H62" s="6">
        <f>H42</f>
        <v>10.654</v>
      </c>
      <c r="I62" s="24"/>
    </row>
    <row r="63" spans="1:9" x14ac:dyDescent="0.3">
      <c r="A63" s="24"/>
      <c r="B63" s="40" t="s">
        <v>112</v>
      </c>
      <c r="C63" s="41" t="s">
        <v>113</v>
      </c>
      <c r="D63" s="47" t="s">
        <v>27</v>
      </c>
      <c r="E63" s="73"/>
      <c r="F63" s="74"/>
      <c r="G63" s="11"/>
      <c r="H63" s="11"/>
      <c r="I63" s="24"/>
    </row>
    <row r="64" spans="1:9" x14ac:dyDescent="0.3">
      <c r="A64" s="24"/>
      <c r="B64" s="36" t="s">
        <v>114</v>
      </c>
      <c r="C64" s="39" t="s">
        <v>115</v>
      </c>
      <c r="D64" s="37" t="s">
        <v>116</v>
      </c>
      <c r="E64" s="71" t="s">
        <v>117</v>
      </c>
      <c r="F64" s="72"/>
      <c r="G64" s="48">
        <f>G63/G62*100</f>
        <v>0</v>
      </c>
      <c r="H64" s="48">
        <f>H63/H62*100</f>
        <v>0</v>
      </c>
      <c r="I64" s="24"/>
    </row>
    <row r="65" spans="1:9" x14ac:dyDescent="0.3">
      <c r="A65" s="24"/>
      <c r="B65" s="36" t="s">
        <v>118</v>
      </c>
      <c r="C65" s="39" t="s">
        <v>119</v>
      </c>
      <c r="D65" s="37" t="s">
        <v>27</v>
      </c>
      <c r="E65" s="73"/>
      <c r="F65" s="74"/>
      <c r="G65" s="7" t="s">
        <v>28</v>
      </c>
      <c r="H65" s="7" t="s">
        <v>28</v>
      </c>
      <c r="I65" s="24"/>
    </row>
    <row r="66" spans="1:9" x14ac:dyDescent="0.3">
      <c r="A66" s="24"/>
      <c r="B66" s="40" t="s">
        <v>120</v>
      </c>
      <c r="C66" s="41" t="s">
        <v>121</v>
      </c>
      <c r="D66" s="47" t="s">
        <v>27</v>
      </c>
      <c r="E66" s="73" t="s">
        <v>122</v>
      </c>
      <c r="F66" s="74"/>
      <c r="G66" s="6">
        <f>G62+G63</f>
        <v>2.1190000000000002</v>
      </c>
      <c r="H66" s="6">
        <f>H62+H63</f>
        <v>10.654</v>
      </c>
      <c r="I66" s="24"/>
    </row>
    <row r="67" spans="1:9" x14ac:dyDescent="0.3">
      <c r="A67" s="24"/>
      <c r="B67" s="36" t="s">
        <v>123</v>
      </c>
      <c r="C67" s="39" t="s">
        <v>124</v>
      </c>
      <c r="D67" s="37" t="s">
        <v>85</v>
      </c>
      <c r="E67" s="71" t="s">
        <v>125</v>
      </c>
      <c r="F67" s="72"/>
      <c r="G67" s="10">
        <f>F46</f>
        <v>0.58199999999999996</v>
      </c>
      <c r="H67" s="10">
        <f>H48+H50</f>
        <v>0.65250000000000008</v>
      </c>
      <c r="I67" s="24"/>
    </row>
    <row r="68" spans="1:9" x14ac:dyDescent="0.3">
      <c r="A68" s="24"/>
      <c r="B68" s="40" t="s">
        <v>126</v>
      </c>
      <c r="C68" s="41" t="s">
        <v>127</v>
      </c>
      <c r="D68" s="47" t="s">
        <v>128</v>
      </c>
      <c r="E68" s="73" t="s">
        <v>129</v>
      </c>
      <c r="F68" s="74"/>
      <c r="G68" s="15">
        <f>G66/G67</f>
        <v>3.6408934707903788</v>
      </c>
      <c r="H68" s="15">
        <f>H66/H67</f>
        <v>16.327969348659003</v>
      </c>
      <c r="I68" s="24"/>
    </row>
    <row r="69" spans="1:9" x14ac:dyDescent="0.3">
      <c r="A69" s="24"/>
      <c r="B69" s="40" t="s">
        <v>130</v>
      </c>
      <c r="C69" s="41" t="s">
        <v>131</v>
      </c>
      <c r="D69" s="47" t="s">
        <v>128</v>
      </c>
      <c r="E69" s="73" t="s">
        <v>132</v>
      </c>
      <c r="F69" s="74"/>
      <c r="G69" s="15">
        <f>G68*(1+15%)</f>
        <v>4.1870274914089354</v>
      </c>
      <c r="H69" s="15">
        <f>H68*(1+15%)</f>
        <v>18.777164750957851</v>
      </c>
      <c r="I69" s="24"/>
    </row>
    <row r="71" spans="1:9" x14ac:dyDescent="0.3">
      <c r="B71" s="49" t="s">
        <v>133</v>
      </c>
      <c r="C71" s="50"/>
      <c r="D71" s="65"/>
      <c r="E71" s="66"/>
      <c r="F71" s="66"/>
      <c r="G71" s="66"/>
      <c r="H71" s="67"/>
    </row>
    <row r="72" spans="1:9" x14ac:dyDescent="0.3">
      <c r="B72" s="49" t="s">
        <v>134</v>
      </c>
      <c r="C72" s="50"/>
      <c r="D72" s="65"/>
      <c r="E72" s="66"/>
      <c r="F72" s="66"/>
      <c r="G72" s="66"/>
      <c r="H72" s="67"/>
    </row>
    <row r="73" spans="1:9" x14ac:dyDescent="0.3">
      <c r="B73" s="49" t="s">
        <v>135</v>
      </c>
      <c r="C73" s="50"/>
      <c r="D73" s="65"/>
      <c r="E73" s="66"/>
      <c r="F73" s="66"/>
      <c r="G73" s="66"/>
      <c r="H73" s="67"/>
    </row>
    <row r="74" spans="1:9" x14ac:dyDescent="0.3">
      <c r="B74" s="49" t="s">
        <v>136</v>
      </c>
      <c r="C74" s="50"/>
      <c r="D74" s="65"/>
      <c r="E74" s="66"/>
      <c r="F74" s="66"/>
      <c r="G74" s="66"/>
      <c r="H74" s="67"/>
    </row>
    <row r="75" spans="1:9" x14ac:dyDescent="0.3">
      <c r="B75" s="49" t="s">
        <v>137</v>
      </c>
      <c r="C75" s="50"/>
      <c r="D75" s="65"/>
      <c r="E75" s="66"/>
      <c r="F75" s="66"/>
      <c r="G75" s="66"/>
      <c r="H75" s="67"/>
    </row>
    <row r="76" spans="1:9" x14ac:dyDescent="0.3">
      <c r="B76" s="49" t="s">
        <v>138</v>
      </c>
      <c r="C76" s="50"/>
      <c r="D76" s="65"/>
      <c r="E76" s="66"/>
      <c r="F76" s="66"/>
      <c r="G76" s="66"/>
      <c r="H76" s="67"/>
    </row>
    <row r="78" spans="1:9" x14ac:dyDescent="0.3">
      <c r="B78" s="94" t="s">
        <v>139</v>
      </c>
      <c r="C78" s="94"/>
      <c r="D78" s="94"/>
      <c r="E78" s="94"/>
      <c r="F78" s="94"/>
      <c r="G78" s="94"/>
      <c r="H78" s="94"/>
      <c r="I78" s="51"/>
    </row>
    <row r="79" spans="1:9" x14ac:dyDescent="0.3">
      <c r="B79" s="94" t="s">
        <v>140</v>
      </c>
      <c r="C79" s="94"/>
      <c r="D79" s="94"/>
      <c r="E79" s="94"/>
      <c r="F79" s="94"/>
      <c r="G79" s="94"/>
      <c r="H79" s="94"/>
      <c r="I79" s="94"/>
    </row>
    <row r="80" spans="1:9" x14ac:dyDescent="0.3">
      <c r="H80" s="25" t="s">
        <v>141</v>
      </c>
    </row>
    <row r="81" spans="2:8" x14ac:dyDescent="0.3">
      <c r="B81" s="75" t="s">
        <v>16</v>
      </c>
      <c r="C81" s="77" t="s">
        <v>142</v>
      </c>
      <c r="D81" s="78"/>
      <c r="E81" s="78"/>
      <c r="F81" s="78"/>
      <c r="G81" s="78"/>
      <c r="H81" s="79"/>
    </row>
    <row r="82" spans="2:8" x14ac:dyDescent="0.3">
      <c r="B82" s="76"/>
      <c r="C82" s="80" t="s">
        <v>100</v>
      </c>
      <c r="D82" s="80" t="s">
        <v>19</v>
      </c>
      <c r="E82" s="82" t="s">
        <v>101</v>
      </c>
      <c r="F82" s="83"/>
      <c r="G82" s="88" t="s">
        <v>20</v>
      </c>
      <c r="H82" s="90" t="s">
        <v>21</v>
      </c>
    </row>
    <row r="83" spans="2:8" x14ac:dyDescent="0.3">
      <c r="B83" s="76"/>
      <c r="C83" s="80"/>
      <c r="D83" s="80"/>
      <c r="E83" s="84"/>
      <c r="F83" s="85"/>
      <c r="G83" s="89"/>
      <c r="H83" s="91"/>
    </row>
    <row r="84" spans="2:8" x14ac:dyDescent="0.3">
      <c r="B84" s="76"/>
      <c r="C84" s="81"/>
      <c r="D84" s="81"/>
      <c r="E84" s="86"/>
      <c r="F84" s="87"/>
      <c r="G84" s="2" t="s">
        <v>23</v>
      </c>
      <c r="H84" s="4" t="s">
        <v>23</v>
      </c>
    </row>
    <row r="85" spans="2:8" x14ac:dyDescent="0.3">
      <c r="B85" s="52">
        <v>1</v>
      </c>
      <c r="C85" s="52">
        <v>2</v>
      </c>
      <c r="D85" s="52" t="s">
        <v>24</v>
      </c>
      <c r="E85" s="92" t="s">
        <v>102</v>
      </c>
      <c r="F85" s="93"/>
      <c r="G85" s="52" t="s">
        <v>143</v>
      </c>
      <c r="H85" s="52" t="s">
        <v>144</v>
      </c>
    </row>
    <row r="86" spans="2:8" x14ac:dyDescent="0.3">
      <c r="B86" s="35" t="s">
        <v>145</v>
      </c>
      <c r="C86" s="40" t="s">
        <v>146</v>
      </c>
      <c r="D86" s="47" t="s">
        <v>27</v>
      </c>
      <c r="E86" s="73" t="s">
        <v>147</v>
      </c>
      <c r="F86" s="74"/>
      <c r="G86" s="6">
        <f>G66*G87%</f>
        <v>0.22186120217746766</v>
      </c>
      <c r="H86" s="6">
        <f>H66*H87%</f>
        <v>0.4473042499960368</v>
      </c>
    </row>
    <row r="87" spans="2:8" x14ac:dyDescent="0.3">
      <c r="B87" s="53" t="s">
        <v>148</v>
      </c>
      <c r="C87" s="54" t="s">
        <v>149</v>
      </c>
      <c r="D87" s="55" t="s">
        <v>116</v>
      </c>
      <c r="E87" s="71" t="s">
        <v>150</v>
      </c>
      <c r="F87" s="72"/>
      <c r="G87" s="56">
        <v>10.4700897676955</v>
      </c>
      <c r="H87" s="56">
        <v>4.1984630185473701</v>
      </c>
    </row>
    <row r="88" spans="2:8" x14ac:dyDescent="0.3">
      <c r="B88" s="35" t="s">
        <v>151</v>
      </c>
      <c r="C88" s="40" t="s">
        <v>152</v>
      </c>
      <c r="D88" s="47" t="s">
        <v>27</v>
      </c>
      <c r="E88" s="73" t="s">
        <v>153</v>
      </c>
      <c r="F88" s="74"/>
      <c r="G88" s="57">
        <f>G66-G86</f>
        <v>1.8971387978225325</v>
      </c>
      <c r="H88" s="57">
        <f>H66-H86</f>
        <v>10.206695750003963</v>
      </c>
    </row>
    <row r="89" spans="2:8" x14ac:dyDescent="0.3">
      <c r="B89" s="53" t="s">
        <v>154</v>
      </c>
      <c r="C89" s="54" t="s">
        <v>155</v>
      </c>
      <c r="D89" s="37" t="s">
        <v>27</v>
      </c>
      <c r="E89" s="71" t="s">
        <v>156</v>
      </c>
      <c r="F89" s="72"/>
      <c r="G89" s="58">
        <f>G62*(1-G87%)</f>
        <v>1.8971387978225325</v>
      </c>
      <c r="H89" s="58">
        <f>H62*(1-H87%)</f>
        <v>10.206695750003963</v>
      </c>
    </row>
    <row r="90" spans="2:8" x14ac:dyDescent="0.3">
      <c r="B90" s="53" t="s">
        <v>157</v>
      </c>
      <c r="C90" s="54" t="s">
        <v>158</v>
      </c>
      <c r="D90" s="37" t="s">
        <v>27</v>
      </c>
      <c r="E90" s="71" t="s">
        <v>159</v>
      </c>
      <c r="F90" s="72"/>
      <c r="G90" s="58">
        <f>G88-G89</f>
        <v>0</v>
      </c>
      <c r="H90" s="58">
        <f>H88-H89</f>
        <v>0</v>
      </c>
    </row>
    <row r="91" spans="2:8" x14ac:dyDescent="0.3">
      <c r="B91" s="35" t="s">
        <v>160</v>
      </c>
      <c r="C91" s="35" t="s">
        <v>161</v>
      </c>
      <c r="D91" s="31" t="s">
        <v>162</v>
      </c>
      <c r="E91" s="73" t="s">
        <v>163</v>
      </c>
      <c r="F91" s="74"/>
      <c r="G91" s="15">
        <f>ROUND(IFERROR(G88/G67,0),2)</f>
        <v>3.26</v>
      </c>
      <c r="H91" s="15">
        <f>ROUND(IFERROR(H88/H67,0),2)</f>
        <v>15.64</v>
      </c>
    </row>
    <row r="92" spans="2:8" x14ac:dyDescent="0.3">
      <c r="B92" s="35" t="s">
        <v>164</v>
      </c>
      <c r="C92" s="35" t="s">
        <v>165</v>
      </c>
      <c r="D92" s="31" t="s">
        <v>162</v>
      </c>
      <c r="E92" s="73" t="s">
        <v>166</v>
      </c>
      <c r="F92" s="74"/>
      <c r="G92" s="15">
        <f>G91*(1+15%)</f>
        <v>3.7489999999999997</v>
      </c>
      <c r="H92" s="15">
        <f>H91*(1+15%)</f>
        <v>17.986000000000001</v>
      </c>
    </row>
    <row r="93" spans="2:8" x14ac:dyDescent="0.3">
      <c r="B93" s="61" t="s">
        <v>167</v>
      </c>
      <c r="C93" s="62" t="s">
        <v>168</v>
      </c>
      <c r="D93" s="63"/>
      <c r="E93" s="21" t="s">
        <v>169</v>
      </c>
      <c r="F93" s="59"/>
      <c r="G93" s="16" t="s">
        <v>170</v>
      </c>
      <c r="H93" s="16" t="s">
        <v>170</v>
      </c>
    </row>
    <row r="94" spans="2:8" x14ac:dyDescent="0.3">
      <c r="B94" s="61"/>
      <c r="C94" s="62"/>
      <c r="D94" s="63"/>
      <c r="E94" s="21" t="s">
        <v>171</v>
      </c>
      <c r="F94" s="59"/>
      <c r="G94" s="16" t="s">
        <v>28</v>
      </c>
      <c r="H94" s="16" t="s">
        <v>28</v>
      </c>
    </row>
    <row r="95" spans="2:8" x14ac:dyDescent="0.3">
      <c r="B95" s="61"/>
      <c r="C95" s="64"/>
      <c r="D95" s="63"/>
      <c r="E95" s="21" t="s">
        <v>172</v>
      </c>
      <c r="F95" s="59"/>
      <c r="G95" s="16" t="s">
        <v>28</v>
      </c>
      <c r="H95" s="16" t="s">
        <v>28</v>
      </c>
    </row>
    <row r="97" spans="2:8" x14ac:dyDescent="0.3">
      <c r="B97" s="49" t="s">
        <v>133</v>
      </c>
      <c r="C97" s="50"/>
      <c r="D97" s="65"/>
      <c r="E97" s="66"/>
      <c r="F97" s="66"/>
      <c r="G97" s="66"/>
      <c r="H97" s="67"/>
    </row>
    <row r="98" spans="2:8" x14ac:dyDescent="0.3">
      <c r="B98" s="49" t="s">
        <v>134</v>
      </c>
      <c r="C98" s="50"/>
      <c r="D98" s="65"/>
      <c r="E98" s="66"/>
      <c r="F98" s="66"/>
      <c r="G98" s="66"/>
      <c r="H98" s="67"/>
    </row>
    <row r="99" spans="2:8" x14ac:dyDescent="0.3">
      <c r="B99" s="49" t="s">
        <v>135</v>
      </c>
      <c r="C99" s="50"/>
      <c r="D99" s="65"/>
      <c r="E99" s="66"/>
      <c r="F99" s="66"/>
      <c r="G99" s="66"/>
      <c r="H99" s="67"/>
    </row>
    <row r="100" spans="2:8" x14ac:dyDescent="0.3">
      <c r="B100" s="49" t="s">
        <v>136</v>
      </c>
      <c r="C100" s="50"/>
      <c r="D100" s="65"/>
      <c r="E100" s="66"/>
      <c r="F100" s="66"/>
      <c r="G100" s="66"/>
      <c r="H100" s="67"/>
    </row>
    <row r="101" spans="2:8" x14ac:dyDescent="0.3">
      <c r="B101" s="49" t="s">
        <v>137</v>
      </c>
      <c r="C101" s="50"/>
      <c r="D101" s="65"/>
      <c r="E101" s="66"/>
      <c r="F101" s="66"/>
      <c r="G101" s="66"/>
      <c r="H101" s="67"/>
    </row>
    <row r="102" spans="2:8" x14ac:dyDescent="0.3">
      <c r="B102" s="49" t="s">
        <v>138</v>
      </c>
      <c r="C102" s="50"/>
      <c r="D102" s="65"/>
      <c r="E102" s="66"/>
      <c r="F102" s="66"/>
      <c r="G102" s="66"/>
      <c r="H102" s="67"/>
    </row>
    <row r="108" spans="2:8" x14ac:dyDescent="0.3">
      <c r="B108" s="60" t="s">
        <v>176</v>
      </c>
    </row>
    <row r="109" spans="2:8" ht="15" customHeight="1" x14ac:dyDescent="0.3">
      <c r="B109" s="68" t="s">
        <v>177</v>
      </c>
      <c r="C109" s="69"/>
      <c r="D109" s="69"/>
      <c r="E109" s="69"/>
      <c r="F109" s="69"/>
      <c r="G109" s="69"/>
      <c r="H109" s="69"/>
    </row>
    <row r="110" spans="2:8" x14ac:dyDescent="0.3">
      <c r="B110" s="69"/>
      <c r="C110" s="69"/>
      <c r="D110" s="69"/>
      <c r="E110" s="69"/>
      <c r="F110" s="69"/>
      <c r="G110" s="69"/>
      <c r="H110" s="69"/>
    </row>
    <row r="111" spans="2:8" ht="15" customHeight="1" x14ac:dyDescent="0.3">
      <c r="B111" s="68" t="s">
        <v>179</v>
      </c>
      <c r="C111" s="69"/>
      <c r="D111" s="69"/>
      <c r="E111" s="69"/>
      <c r="F111" s="69"/>
      <c r="G111" s="69"/>
      <c r="H111" s="69"/>
    </row>
    <row r="112" spans="2:8" ht="15" customHeight="1" x14ac:dyDescent="0.3">
      <c r="B112" s="68"/>
      <c r="C112" s="69"/>
      <c r="D112" s="69"/>
      <c r="E112" s="69"/>
      <c r="F112" s="69"/>
      <c r="G112" s="69"/>
      <c r="H112" s="69"/>
    </row>
    <row r="113" spans="2:8" ht="15" customHeight="1" x14ac:dyDescent="0.3">
      <c r="B113" s="68"/>
      <c r="C113" s="69"/>
      <c r="D113" s="69"/>
      <c r="E113" s="69"/>
      <c r="F113" s="69"/>
      <c r="G113" s="69"/>
      <c r="H113" s="69"/>
    </row>
    <row r="114" spans="2:8" ht="15" customHeight="1" x14ac:dyDescent="0.3">
      <c r="B114" s="68" t="s">
        <v>178</v>
      </c>
      <c r="C114" s="69"/>
      <c r="D114" s="69"/>
      <c r="E114" s="69"/>
      <c r="F114" s="69"/>
      <c r="G114" s="69"/>
      <c r="H114" s="69"/>
    </row>
    <row r="115" spans="2:8" x14ac:dyDescent="0.3">
      <c r="B115" s="68"/>
      <c r="C115" s="69"/>
      <c r="D115" s="69"/>
      <c r="E115" s="69"/>
      <c r="F115" s="69"/>
      <c r="G115" s="69"/>
      <c r="H115" s="69"/>
    </row>
    <row r="116" spans="2:8" x14ac:dyDescent="0.3">
      <c r="B116" s="69"/>
      <c r="C116" s="69"/>
      <c r="D116" s="69"/>
      <c r="E116" s="69"/>
      <c r="F116" s="69"/>
      <c r="G116" s="69"/>
      <c r="H116" s="69"/>
    </row>
    <row r="117" spans="2:8" x14ac:dyDescent="0.3">
      <c r="B117" s="68"/>
      <c r="C117" s="69"/>
      <c r="D117" s="69"/>
      <c r="E117" s="69"/>
      <c r="F117" s="69"/>
      <c r="G117" s="69"/>
      <c r="H117" s="69"/>
    </row>
    <row r="118" spans="2:8" x14ac:dyDescent="0.3">
      <c r="B118" s="70"/>
      <c r="C118" s="70"/>
      <c r="D118" s="70"/>
      <c r="E118" s="70"/>
      <c r="F118" s="70"/>
      <c r="G118" s="70"/>
      <c r="H118" s="70"/>
    </row>
  </sheetData>
  <sheetProtection algorithmName="SHA-512" hashValue="H2PZ+9h4bpK88DJNK8oY5mv3NnzdLPn9wZ2aEDhPIK9Q/g9Rc+vWpWBO9T6XB8KENBeo1K/G8VHtn6gdnHAobw==" saltValue="esjTyhQ2HIi4HDv0izdftg==" spinCount="100000" sheet="1" objects="1" scenarios="1"/>
  <mergeCells count="65">
    <mergeCell ref="D10:H10"/>
    <mergeCell ref="B3:H3"/>
    <mergeCell ref="B4:H4"/>
    <mergeCell ref="D6:G6"/>
    <mergeCell ref="D7:G7"/>
    <mergeCell ref="E9:H9"/>
    <mergeCell ref="D11:H11"/>
    <mergeCell ref="B13:B16"/>
    <mergeCell ref="C13:H13"/>
    <mergeCell ref="C14:C16"/>
    <mergeCell ref="D14:D16"/>
    <mergeCell ref="E14:F14"/>
    <mergeCell ref="G14:H14"/>
    <mergeCell ref="E65:F65"/>
    <mergeCell ref="B56:B59"/>
    <mergeCell ref="C56:H56"/>
    <mergeCell ref="C57:C59"/>
    <mergeCell ref="D57:D59"/>
    <mergeCell ref="E57:F59"/>
    <mergeCell ref="G57:G58"/>
    <mergeCell ref="H57:H58"/>
    <mergeCell ref="E60:F60"/>
    <mergeCell ref="E61:F61"/>
    <mergeCell ref="E62:F62"/>
    <mergeCell ref="E63:F63"/>
    <mergeCell ref="E64:F64"/>
    <mergeCell ref="B79:I79"/>
    <mergeCell ref="E66:F66"/>
    <mergeCell ref="E67:F67"/>
    <mergeCell ref="E68:F68"/>
    <mergeCell ref="E69:F69"/>
    <mergeCell ref="D71:H71"/>
    <mergeCell ref="D72:H72"/>
    <mergeCell ref="D73:H73"/>
    <mergeCell ref="D74:H74"/>
    <mergeCell ref="D75:H75"/>
    <mergeCell ref="D76:H76"/>
    <mergeCell ref="B78:H78"/>
    <mergeCell ref="E90:F90"/>
    <mergeCell ref="E91:F91"/>
    <mergeCell ref="E92:F92"/>
    <mergeCell ref="B81:B84"/>
    <mergeCell ref="C81:H81"/>
    <mergeCell ref="C82:C84"/>
    <mergeCell ref="D82:D84"/>
    <mergeCell ref="E82:F84"/>
    <mergeCell ref="G82:G83"/>
    <mergeCell ref="H82:H83"/>
    <mergeCell ref="E85:F85"/>
    <mergeCell ref="E86:F86"/>
    <mergeCell ref="E87:F87"/>
    <mergeCell ref="E88:F88"/>
    <mergeCell ref="E89:F89"/>
    <mergeCell ref="B93:B95"/>
    <mergeCell ref="C93:D95"/>
    <mergeCell ref="D97:H97"/>
    <mergeCell ref="B114:H116"/>
    <mergeCell ref="B117:H118"/>
    <mergeCell ref="D99:H99"/>
    <mergeCell ref="D100:H100"/>
    <mergeCell ref="D101:H101"/>
    <mergeCell ref="D102:H102"/>
    <mergeCell ref="B109:H110"/>
    <mergeCell ref="B111:H113"/>
    <mergeCell ref="D98:H98"/>
  </mergeCells>
  <conditionalFormatting sqref="F19">
    <cfRule type="expression" dxfId="1" priority="2">
      <formula>$F$19&lt;(0.58+0.16)*2</formula>
    </cfRule>
    <cfRule type="cellIs" dxfId="0" priority="1" stopIfTrue="1" operator="equal">
      <formula>0</formula>
    </cfRule>
  </conditionalFormatting>
  <printOptions horizontalCentered="1" verticalCentered="1"/>
  <pageMargins left="0.51181102362204722" right="0.51181102362204722" top="0.39370078740157483" bottom="0.39370078740157483" header="0.31496062992125984" footer="0.31496062992125984"/>
  <pageSetup paperSize="9" scale="80" orientation="portrait" r:id="rId1"/>
  <rowBreaks count="1" manualBreakCount="1">
    <brk id="5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P_Oblast xmlns="4c7af1d2-5be2-4faf-b130-39baa7c9f707">1</IP_Oblast>
    <Fáze_x0020_KŘ xmlns="91029c93-4b97-4619-ac33-543edda4b08a">Kvalifikační dokumentace originál</Fáze_x0020_KŘ>
    <Stav xmlns="9e58141b-49ad-4575-a410-fad1776521d9">Aktivní</Stav>
    <Vypracoval_x0020__x0028_osoba_x0029_ xmlns="91029c93-4b97-4619-ac33-543edda4b08a">
      <UserInfo>
        <DisplayName>Zikešová Petra</DisplayName>
        <AccountId>607</AccountId>
        <AccountType/>
      </UserInfo>
    </Vypracoval_x0020__x0028_osoba_x0029_>
    <IP_Obec1 xmlns="4c7af1d2-5be2-4faf-b130-39baa7c9f707">294</IP_Obec1>
  </documentManagement>
</p:properties>
</file>

<file path=customXml/item3.xml><?xml version="1.0" encoding="utf-8"?>
<ct:contentTypeSchema xmlns:ct="http://schemas.microsoft.com/office/2006/metadata/contentType" xmlns:ma="http://schemas.microsoft.com/office/2006/metadata/properties/metaAttributes" ct:_="" ma:_="" ma:contentTypeName="Nabídka USR" ma:contentTypeID="0x0101007CE7843C33663046A502ABC922A6E5A300518275DF59ED9A4189D50ED1334F804D" ma:contentTypeVersion="16" ma:contentTypeDescription="" ma:contentTypeScope="" ma:versionID="5b6c9562e014adaf428b6f423a361c52">
  <xsd:schema xmlns:xsd="http://www.w3.org/2001/XMLSchema" xmlns:xs="http://www.w3.org/2001/XMLSchema" xmlns:p="http://schemas.microsoft.com/office/2006/metadata/properties" xmlns:ns2="4c7af1d2-5be2-4faf-b130-39baa7c9f707" xmlns:ns3="91029c93-4b97-4619-ac33-543edda4b08a" xmlns:ns4="9e58141b-49ad-4575-a410-fad1776521d9" targetNamespace="http://schemas.microsoft.com/office/2006/metadata/properties" ma:root="true" ma:fieldsID="e755753b08754df6d9f552aa043eafe9" ns2:_="" ns3:_="" ns4:_="">
    <xsd:import namespace="4c7af1d2-5be2-4faf-b130-39baa7c9f707"/>
    <xsd:import namespace="91029c93-4b97-4619-ac33-543edda4b08a"/>
    <xsd:import namespace="9e58141b-49ad-4575-a410-fad1776521d9"/>
    <xsd:element name="properties">
      <xsd:complexType>
        <xsd:sequence>
          <xsd:element name="documentManagement">
            <xsd:complexType>
              <xsd:all>
                <xsd:element ref="ns2:IP_Oblast" minOccurs="0"/>
                <xsd:element ref="ns2:IP_Obec1" minOccurs="0"/>
                <xsd:element ref="ns3:Vypracoval_x0020__x0028_osoba_x0029_" minOccurs="0"/>
                <xsd:element ref="ns3:Fáze_x0020_KŘ" minOccurs="0"/>
                <xsd:element ref="ns4:Stav"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7af1d2-5be2-4faf-b130-39baa7c9f707" elementFormDefault="qualified">
    <xsd:import namespace="http://schemas.microsoft.com/office/2006/documentManagement/types"/>
    <xsd:import namespace="http://schemas.microsoft.com/office/infopath/2007/PartnerControls"/>
    <xsd:element name="IP_Oblast" ma:index="8" nillable="true" ma:displayName="Oblast" ma:list="{43b85042-8334-4b4b-8df3-4a57ebeb794c}" ma:internalName="IP_Oblast" ma:readOnly="false" ma:showField="Title" ma:web="91029c93-4b97-4619-ac33-543edda4b08a">
      <xsd:simpleType>
        <xsd:restriction base="dms:Lookup"/>
      </xsd:simpleType>
    </xsd:element>
    <xsd:element name="IP_Obec1" ma:index="9" nillable="true" ma:displayName="Obec" ma:list="{9da35c43-c599-4343-90ec-fc877205cf63}" ma:internalName="IP_Obec1" ma:readOnly="false" ma:showField="Title" ma:web="91029c93-4b97-4619-ac33-543edda4b08a">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91029c93-4b97-4619-ac33-543edda4b08a" elementFormDefault="qualified">
    <xsd:import namespace="http://schemas.microsoft.com/office/2006/documentManagement/types"/>
    <xsd:import namespace="http://schemas.microsoft.com/office/infopath/2007/PartnerControls"/>
    <xsd:element name="Vypracoval_x0020__x0028_osoba_x0029_" ma:index="10" nillable="true" ma:displayName="Vypracoval (osoba)" ma:list="UserInfo" ma:SharePointGroup="0" ma:internalName="Vypracoval_x0020__x0028_osoba_x0029_"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áze_x0020_KŘ" ma:index="11" nillable="true" ma:displayName="Fáze KŘ" ma:format="RadioButtons" ma:internalName="F_x00e1_ze_x0020_K_x0158_" ma:readOnly="false">
      <xsd:simpleType>
        <xsd:restriction base="dms:Choice">
          <xsd:enumeration value="Nabídka ČEVAK podklady"/>
          <xsd:enumeration value="Nabídka SCAN"/>
          <xsd:enumeration value="Kvalifikace ČEVAK podklady"/>
          <xsd:enumeration value="Koncesní dokumentace originál"/>
          <xsd:enumeration value="Kvalifikační dokumentace originál"/>
          <xsd:enumeration value="Archiv"/>
          <xsd:enumeration value="Ostatní"/>
        </xsd:restriction>
      </xsd:simpleType>
    </xsd:element>
  </xsd:schema>
  <xsd:schema xmlns:xsd="http://www.w3.org/2001/XMLSchema" xmlns:xs="http://www.w3.org/2001/XMLSchema" xmlns:dms="http://schemas.microsoft.com/office/2006/documentManagement/types" xmlns:pc="http://schemas.microsoft.com/office/infopath/2007/PartnerControls" targetNamespace="9e58141b-49ad-4575-a410-fad1776521d9" elementFormDefault="qualified">
    <xsd:import namespace="http://schemas.microsoft.com/office/2006/documentManagement/types"/>
    <xsd:import namespace="http://schemas.microsoft.com/office/infopath/2007/PartnerControls"/>
    <xsd:element name="Stav" ma:index="12" nillable="true" ma:displayName="Stav" ma:default="Aktivní" ma:format="RadioButtons" ma:internalName="Stav">
      <xsd:simpleType>
        <xsd:union memberTypes="dms:Text">
          <xsd:simpleType>
            <xsd:restriction base="dms:Choice">
              <xsd:enumeration value="Aktivní"/>
              <xsd:enumeration value="Ukončené"/>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620226-6C13-4624-ACF6-DB9FD77E76CA}">
  <ds:schemaRefs>
    <ds:schemaRef ds:uri="http://schemas.microsoft.com/sharepoint/v3/contenttype/forms"/>
  </ds:schemaRefs>
</ds:datastoreItem>
</file>

<file path=customXml/itemProps2.xml><?xml version="1.0" encoding="utf-8"?>
<ds:datastoreItem xmlns:ds="http://schemas.openxmlformats.org/officeDocument/2006/customXml" ds:itemID="{999013BD-2482-4378-AD91-DC68044E4B56}">
  <ds:schemaRefs>
    <ds:schemaRef ds:uri="http://purl.org/dc/elements/1.1/"/>
    <ds:schemaRef ds:uri="http://purl.org/dc/terms/"/>
    <ds:schemaRef ds:uri="http://purl.org/dc/dcmitype/"/>
    <ds:schemaRef ds:uri="4c7af1d2-5be2-4faf-b130-39baa7c9f707"/>
    <ds:schemaRef ds:uri="9e58141b-49ad-4575-a410-fad1776521d9"/>
    <ds:schemaRef ds:uri="91029c93-4b97-4619-ac33-543edda4b08a"/>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BB7F3FBF-EDF2-4926-B89B-8584924F80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7af1d2-5be2-4faf-b130-39baa7c9f707"/>
    <ds:schemaRef ds:uri="91029c93-4b97-4619-ac33-543edda4b08a"/>
    <ds:schemaRef ds:uri="9e58141b-49ad-4575-a410-fad1776521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kalkulace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2018-11-21T10:00:17Z</dcterms:created>
  <dcterms:modified xsi:type="dcterms:W3CDTF">2019-06-13T10:32:02Z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0x0101007CE7843C33663046A502ABC922A6E5A300518275DF59ED9A4189D50ED1334F804D</vt:lpwstr>
  </property>
  <property fmtid="{D5CDD505-2E9C-101B-9397-08002B2CF9AE}" pid="3" name="Order">
    <vt:r8>272300</vt:r8>
  </property>
</Properties>
</file>